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625" yWindow="135" windowWidth="17010" windowHeight="12690" tabRatio="775" activeTab="4"/>
  </bookViews>
  <sheets>
    <sheet name="Приложение 2 к МП." sheetId="58" r:id="rId1"/>
    <sheet name="Приложение 1 к Подпрограмме 1" sheetId="59" r:id="rId2"/>
    <sheet name="Приложение 2 к Подпрограмме 2" sheetId="60" r:id="rId3"/>
    <sheet name="Приложение 1 к Подпрограмме 3" sheetId="61" r:id="rId4"/>
    <sheet name="Приложение 1 к Подпрограмме 4" sheetId="62" r:id="rId5"/>
    <sheet name="Приложение 1 к Подпрограмме 5" sheetId="63" r:id="rId6"/>
    <sheet name="Приложение 1 к Подпрограмме 6" sheetId="64" r:id="rId7"/>
  </sheets>
  <definedNames>
    <definedName name="_xlnm._FilterDatabase" localSheetId="1" hidden="1">'Приложение 1 к Подпрограмме 1'!$A$6:$AU$15</definedName>
    <definedName name="_xlnm._FilterDatabase" localSheetId="3" hidden="1">'Приложение 1 к Подпрограмме 3'!$A$6:$AU$24</definedName>
    <definedName name="_xlnm._FilterDatabase" localSheetId="4" hidden="1">'Приложение 1 к Подпрограмме 4'!$A$6:$AU$16</definedName>
    <definedName name="_xlnm._FilterDatabase" localSheetId="5" hidden="1">'Приложение 1 к Подпрограмме 5'!$A$6:$AU$27</definedName>
    <definedName name="_xlnm._FilterDatabase" localSheetId="6" hidden="1">'Приложение 1 к Подпрограмме 6'!$A$6:$AU$15</definedName>
    <definedName name="_xlnm._FilterDatabase" localSheetId="0" hidden="1">'Приложение 2 к МП.'!$A$6:$AU$131</definedName>
    <definedName name="_xlnm._FilterDatabase" localSheetId="2" hidden="1">'Приложение 2 к Подпрограмме 2'!$A$6:$AU$39</definedName>
    <definedName name="_xlnm.Print_Titles" localSheetId="1">'Приложение 1 к Подпрограмме 1'!$4:$6</definedName>
    <definedName name="_xlnm.Print_Titles" localSheetId="3">'Приложение 1 к Подпрограмме 3'!$4:$6</definedName>
    <definedName name="_xlnm.Print_Titles" localSheetId="4">'Приложение 1 к Подпрограмме 4'!$4:$6</definedName>
    <definedName name="_xlnm.Print_Titles" localSheetId="5">'Приложение 1 к Подпрограмме 5'!$4:$6</definedName>
    <definedName name="_xlnm.Print_Titles" localSheetId="6">'Приложение 1 к Подпрограмме 6'!$4:$6</definedName>
    <definedName name="_xlnm.Print_Titles" localSheetId="0">'Приложение 2 к МП.'!$4:$6</definedName>
    <definedName name="_xlnm.Print_Titles" localSheetId="2">'Приложение 2 к Подпрограмме 2'!$4:$6</definedName>
  </definedNames>
  <calcPr calcId="145621" iterateDelta="1E-4"/>
</workbook>
</file>

<file path=xl/calcChain.xml><?xml version="1.0" encoding="utf-8"?>
<calcChain xmlns="http://schemas.openxmlformats.org/spreadsheetml/2006/main">
  <c r="J16" i="62" l="1"/>
  <c r="J15" i="62"/>
  <c r="I14" i="62"/>
  <c r="H14" i="62"/>
  <c r="G14" i="62"/>
  <c r="F14" i="62"/>
  <c r="E14" i="62"/>
  <c r="J14" i="62" s="1"/>
  <c r="D14" i="62"/>
  <c r="J13" i="62"/>
  <c r="J12" i="62"/>
  <c r="J11" i="62"/>
  <c r="I10" i="62"/>
  <c r="H10" i="62"/>
  <c r="G10" i="62"/>
  <c r="F10" i="62"/>
  <c r="E10" i="62"/>
  <c r="D10" i="62"/>
  <c r="J10" i="62" s="1"/>
  <c r="I9" i="62"/>
  <c r="H9" i="62"/>
  <c r="G9" i="62"/>
  <c r="G7" i="62" s="1"/>
  <c r="F9" i="62"/>
  <c r="F7" i="62" s="1"/>
  <c r="J8" i="62"/>
  <c r="I7" i="62"/>
  <c r="H7" i="62"/>
  <c r="E7" i="62"/>
  <c r="D7" i="62"/>
  <c r="J46" i="60"/>
  <c r="J45" i="60"/>
  <c r="J44" i="60"/>
  <c r="J43" i="60"/>
  <c r="J42" i="60"/>
  <c r="J41" i="60"/>
  <c r="J40" i="60"/>
  <c r="J39" i="60"/>
  <c r="J38" i="60"/>
  <c r="J37" i="60"/>
  <c r="J36" i="60"/>
  <c r="J35" i="60"/>
  <c r="J34" i="60"/>
  <c r="J33" i="60"/>
  <c r="J32" i="60"/>
  <c r="J31" i="60"/>
  <c r="J30" i="60"/>
  <c r="J29" i="60"/>
  <c r="J28" i="60"/>
  <c r="J27" i="60"/>
  <c r="J26" i="60"/>
  <c r="J25" i="60"/>
  <c r="J24" i="60"/>
  <c r="J23" i="60"/>
  <c r="J22" i="60" s="1"/>
  <c r="I22" i="60"/>
  <c r="H22" i="60"/>
  <c r="G22" i="60"/>
  <c r="F22" i="60"/>
  <c r="E22" i="60"/>
  <c r="D22" i="60"/>
  <c r="J21" i="60"/>
  <c r="E21" i="60"/>
  <c r="J20" i="60"/>
  <c r="J19" i="60"/>
  <c r="J18" i="60"/>
  <c r="J17" i="60"/>
  <c r="J16" i="60"/>
  <c r="J15" i="60"/>
  <c r="J14" i="60"/>
  <c r="J13" i="60"/>
  <c r="J12" i="60"/>
  <c r="I11" i="60"/>
  <c r="H11" i="60"/>
  <c r="G11" i="60"/>
  <c r="F11" i="60"/>
  <c r="E11" i="60"/>
  <c r="D11" i="60"/>
  <c r="J11" i="60" s="1"/>
  <c r="J10" i="60"/>
  <c r="I10" i="60"/>
  <c r="H10" i="60"/>
  <c r="G10" i="60"/>
  <c r="F10" i="60"/>
  <c r="E10" i="60"/>
  <c r="D10" i="60"/>
  <c r="I9" i="60"/>
  <c r="H9" i="60"/>
  <c r="G9" i="60"/>
  <c r="F9" i="60"/>
  <c r="E9" i="60"/>
  <c r="D9" i="60"/>
  <c r="J9" i="60" s="1"/>
  <c r="I8" i="60"/>
  <c r="H8" i="60"/>
  <c r="H7" i="60" s="1"/>
  <c r="G8" i="60"/>
  <c r="F8" i="60"/>
  <c r="F7" i="60" s="1"/>
  <c r="E8" i="60"/>
  <c r="D8" i="60"/>
  <c r="D7" i="60" s="1"/>
  <c r="I7" i="60"/>
  <c r="G7" i="60"/>
  <c r="E7" i="60"/>
  <c r="J131" i="58"/>
  <c r="J130" i="58"/>
  <c r="J129" i="58"/>
  <c r="J128" i="58"/>
  <c r="J127" i="58"/>
  <c r="J126" i="58"/>
  <c r="I125" i="58"/>
  <c r="I123" i="58" s="1"/>
  <c r="I120" i="58" s="1"/>
  <c r="H125" i="58"/>
  <c r="G125" i="58"/>
  <c r="F125" i="58"/>
  <c r="E125" i="58"/>
  <c r="E123" i="58" s="1"/>
  <c r="E120" i="58" s="1"/>
  <c r="D125" i="58"/>
  <c r="J125" i="58" s="1"/>
  <c r="J124" i="58"/>
  <c r="H123" i="58"/>
  <c r="G123" i="58"/>
  <c r="F123" i="58"/>
  <c r="D123" i="58"/>
  <c r="J123" i="58" s="1"/>
  <c r="I122" i="58"/>
  <c r="H122" i="58"/>
  <c r="H120" i="58" s="1"/>
  <c r="G122" i="58"/>
  <c r="F122" i="58"/>
  <c r="E122" i="58"/>
  <c r="D122" i="58"/>
  <c r="J122" i="58" s="1"/>
  <c r="J121" i="58"/>
  <c r="G120" i="58"/>
  <c r="F120" i="58"/>
  <c r="D120" i="58"/>
  <c r="J120" i="58" s="1"/>
  <c r="F119" i="58"/>
  <c r="E119" i="58"/>
  <c r="J119" i="58" s="1"/>
  <c r="J118" i="58"/>
  <c r="J117" i="58"/>
  <c r="J116" i="58"/>
  <c r="J115" i="58"/>
  <c r="I114" i="58"/>
  <c r="H114" i="58"/>
  <c r="G114" i="58"/>
  <c r="F114" i="58"/>
  <c r="J114" i="58" s="1"/>
  <c r="E114" i="58"/>
  <c r="D114" i="58"/>
  <c r="I113" i="58"/>
  <c r="H113" i="58"/>
  <c r="G113" i="58"/>
  <c r="F113" i="58"/>
  <c r="E113" i="58"/>
  <c r="D113" i="58"/>
  <c r="J113" i="58" s="1"/>
  <c r="J112" i="58"/>
  <c r="I111" i="58"/>
  <c r="H111" i="58"/>
  <c r="G111" i="58"/>
  <c r="E111" i="58"/>
  <c r="D111" i="58"/>
  <c r="J110" i="58"/>
  <c r="E109" i="58"/>
  <c r="J109" i="58" s="1"/>
  <c r="J108" i="58"/>
  <c r="J107" i="58"/>
  <c r="J106" i="58"/>
  <c r="J105" i="58"/>
  <c r="J104" i="58"/>
  <c r="J103" i="58"/>
  <c r="J102" i="58" s="1"/>
  <c r="I102" i="58"/>
  <c r="I93" i="58" s="1"/>
  <c r="I90" i="58" s="1"/>
  <c r="H102" i="58"/>
  <c r="G102" i="58"/>
  <c r="F102" i="58"/>
  <c r="E102" i="58"/>
  <c r="E93" i="58" s="1"/>
  <c r="E90" i="58" s="1"/>
  <c r="D102" i="58"/>
  <c r="J101" i="58"/>
  <c r="J100" i="58"/>
  <c r="J99" i="58"/>
  <c r="I98" i="58"/>
  <c r="H98" i="58"/>
  <c r="G98" i="58"/>
  <c r="G93" i="58" s="1"/>
  <c r="F98" i="58"/>
  <c r="E98" i="58"/>
  <c r="D98" i="58"/>
  <c r="J98" i="58" s="1"/>
  <c r="J97" i="58"/>
  <c r="J96" i="58"/>
  <c r="I95" i="58"/>
  <c r="H95" i="58"/>
  <c r="H93" i="58" s="1"/>
  <c r="H90" i="58" s="1"/>
  <c r="G95" i="58"/>
  <c r="F95" i="58"/>
  <c r="E95" i="58"/>
  <c r="D95" i="58"/>
  <c r="J95" i="58" s="1"/>
  <c r="J94" i="58"/>
  <c r="F93" i="58"/>
  <c r="D93" i="58"/>
  <c r="D90" i="58" s="1"/>
  <c r="J92" i="58"/>
  <c r="J91" i="58"/>
  <c r="F90" i="58"/>
  <c r="J89" i="58"/>
  <c r="J88" i="58"/>
  <c r="I87" i="58"/>
  <c r="H87" i="58"/>
  <c r="G87" i="58"/>
  <c r="F87" i="58"/>
  <c r="J87" i="58" s="1"/>
  <c r="E87" i="58"/>
  <c r="D87" i="58"/>
  <c r="J86" i="58"/>
  <c r="J85" i="58"/>
  <c r="J84" i="58"/>
  <c r="I83" i="58"/>
  <c r="H83" i="58"/>
  <c r="G83" i="58"/>
  <c r="F83" i="58"/>
  <c r="E83" i="58"/>
  <c r="D83" i="58"/>
  <c r="D80" i="58" s="1"/>
  <c r="J80" i="58" s="1"/>
  <c r="I82" i="58"/>
  <c r="H82" i="58"/>
  <c r="H80" i="58" s="1"/>
  <c r="G82" i="58"/>
  <c r="G80" i="58" s="1"/>
  <c r="F82" i="58"/>
  <c r="J82" i="58" s="1"/>
  <c r="J81" i="58"/>
  <c r="I80" i="58"/>
  <c r="F80" i="58"/>
  <c r="E80" i="58"/>
  <c r="J79" i="58"/>
  <c r="J78" i="58"/>
  <c r="H77" i="58"/>
  <c r="F77" i="58"/>
  <c r="E77" i="58"/>
  <c r="D77" i="58"/>
  <c r="J77" i="58" s="1"/>
  <c r="J76" i="58"/>
  <c r="J75" i="58"/>
  <c r="J74" i="58"/>
  <c r="J73" i="58"/>
  <c r="D72" i="58"/>
  <c r="J72" i="58" s="1"/>
  <c r="I71" i="58"/>
  <c r="H71" i="58"/>
  <c r="G71" i="58"/>
  <c r="F71" i="58"/>
  <c r="E71" i="58"/>
  <c r="J70" i="58"/>
  <c r="J69" i="58"/>
  <c r="J68" i="58"/>
  <c r="D68" i="58"/>
  <c r="J67" i="58"/>
  <c r="I66" i="58"/>
  <c r="I64" i="58" s="1"/>
  <c r="I61" i="58" s="1"/>
  <c r="H66" i="58"/>
  <c r="G66" i="58"/>
  <c r="F66" i="58"/>
  <c r="E66" i="58"/>
  <c r="E64" i="58" s="1"/>
  <c r="E61" i="58" s="1"/>
  <c r="D66" i="58"/>
  <c r="J65" i="58"/>
  <c r="H64" i="58"/>
  <c r="G64" i="58"/>
  <c r="G61" i="58" s="1"/>
  <c r="F64" i="58"/>
  <c r="I63" i="58"/>
  <c r="H63" i="58"/>
  <c r="H61" i="58" s="1"/>
  <c r="G63" i="58"/>
  <c r="F63" i="58"/>
  <c r="E63" i="58"/>
  <c r="D63" i="58"/>
  <c r="J63" i="58" s="1"/>
  <c r="J62" i="58"/>
  <c r="F61" i="58"/>
  <c r="J60" i="58"/>
  <c r="J59" i="58"/>
  <c r="J58" i="58"/>
  <c r="J57" i="58"/>
  <c r="J56" i="58"/>
  <c r="J55" i="58"/>
  <c r="J54" i="58"/>
  <c r="J53" i="58"/>
  <c r="J52" i="58"/>
  <c r="J51" i="58"/>
  <c r="J50" i="58"/>
  <c r="J49" i="58"/>
  <c r="J48" i="58"/>
  <c r="J47" i="58"/>
  <c r="J46" i="58"/>
  <c r="J45" i="58"/>
  <c r="J44" i="58"/>
  <c r="J43" i="58"/>
  <c r="J42" i="58"/>
  <c r="J41" i="58"/>
  <c r="J40" i="58"/>
  <c r="J39" i="58"/>
  <c r="J38" i="58"/>
  <c r="J37" i="58"/>
  <c r="J36" i="58" s="1"/>
  <c r="I36" i="58"/>
  <c r="H36" i="58"/>
  <c r="G36" i="58"/>
  <c r="F36" i="58"/>
  <c r="E36" i="58"/>
  <c r="D36" i="58"/>
  <c r="J35" i="58"/>
  <c r="E35" i="58"/>
  <c r="J34" i="58"/>
  <c r="J33" i="58"/>
  <c r="J32" i="58"/>
  <c r="J31" i="58"/>
  <c r="J30" i="58"/>
  <c r="J29" i="58"/>
  <c r="J28" i="58"/>
  <c r="J24" i="58" s="1"/>
  <c r="J27" i="58"/>
  <c r="J26" i="58"/>
  <c r="I25" i="58"/>
  <c r="I11" i="58" s="1"/>
  <c r="H25" i="58"/>
  <c r="G25" i="58"/>
  <c r="F25" i="58"/>
  <c r="E25" i="58"/>
  <c r="E11" i="58" s="1"/>
  <c r="D25" i="58"/>
  <c r="I24" i="58"/>
  <c r="H24" i="58"/>
  <c r="G24" i="58"/>
  <c r="F24" i="58"/>
  <c r="E24" i="58"/>
  <c r="D24" i="58"/>
  <c r="I23" i="58"/>
  <c r="H23" i="58"/>
  <c r="G23" i="58"/>
  <c r="G9" i="58" s="1"/>
  <c r="F23" i="58"/>
  <c r="E23" i="58"/>
  <c r="D23" i="58"/>
  <c r="J23" i="58" s="1"/>
  <c r="I22" i="58"/>
  <c r="H22" i="58"/>
  <c r="H21" i="58" s="1"/>
  <c r="G22" i="58"/>
  <c r="F22" i="58"/>
  <c r="F8" i="58" s="1"/>
  <c r="F7" i="58" s="1"/>
  <c r="E22" i="58"/>
  <c r="D22" i="58"/>
  <c r="D21" i="58" s="1"/>
  <c r="I21" i="58"/>
  <c r="E21" i="58"/>
  <c r="J20" i="58"/>
  <c r="J19" i="58"/>
  <c r="J18" i="58"/>
  <c r="J17" i="58"/>
  <c r="J16" i="58"/>
  <c r="I15" i="58"/>
  <c r="I10" i="58" s="1"/>
  <c r="H15" i="58"/>
  <c r="G15" i="58"/>
  <c r="G12" i="58" s="1"/>
  <c r="F15" i="58"/>
  <c r="E15" i="58"/>
  <c r="E10" i="58" s="1"/>
  <c r="D15" i="58"/>
  <c r="I14" i="58"/>
  <c r="H14" i="58"/>
  <c r="H9" i="58" s="1"/>
  <c r="G14" i="58"/>
  <c r="F14" i="58"/>
  <c r="E14" i="58"/>
  <c r="D14" i="58"/>
  <c r="D9" i="58" s="1"/>
  <c r="J9" i="58" s="1"/>
  <c r="J13" i="58"/>
  <c r="H12" i="58"/>
  <c r="F12" i="58"/>
  <c r="D12" i="58"/>
  <c r="H11" i="58"/>
  <c r="G11" i="58"/>
  <c r="F11" i="58"/>
  <c r="D11" i="58"/>
  <c r="F10" i="58"/>
  <c r="I9" i="58"/>
  <c r="F9" i="58"/>
  <c r="E9" i="58"/>
  <c r="I8" i="58"/>
  <c r="H8" i="58"/>
  <c r="G8" i="58"/>
  <c r="E8" i="58"/>
  <c r="D8" i="58"/>
  <c r="J7" i="62" l="1"/>
  <c r="J9" i="62"/>
  <c r="J7" i="60"/>
  <c r="J8" i="60"/>
  <c r="I7" i="58"/>
  <c r="H10" i="58"/>
  <c r="H7" i="58" s="1"/>
  <c r="E7" i="58"/>
  <c r="J11" i="58"/>
  <c r="J12" i="58"/>
  <c r="G10" i="58"/>
  <c r="G7" i="58" s="1"/>
  <c r="G90" i="58"/>
  <c r="J90" i="58" s="1"/>
  <c r="J111" i="58"/>
  <c r="E12" i="58"/>
  <c r="I12" i="58"/>
  <c r="J15" i="58"/>
  <c r="F21" i="58"/>
  <c r="J21" i="58" s="1"/>
  <c r="J25" i="58"/>
  <c r="J66" i="58"/>
  <c r="F111" i="58"/>
  <c r="J8" i="58"/>
  <c r="J14" i="58"/>
  <c r="G21" i="58"/>
  <c r="J83" i="58"/>
  <c r="J93" i="58"/>
  <c r="J22" i="58"/>
  <c r="D71" i="58"/>
  <c r="F15" i="64"/>
  <c r="F9" i="64" s="1"/>
  <c r="E15" i="64"/>
  <c r="J14" i="64"/>
  <c r="J13" i="64"/>
  <c r="J12" i="64"/>
  <c r="J11" i="64"/>
  <c r="I10" i="64"/>
  <c r="H10" i="64"/>
  <c r="H7" i="64" s="1"/>
  <c r="G10" i="64"/>
  <c r="F10" i="64"/>
  <c r="E10" i="64"/>
  <c r="D10" i="64"/>
  <c r="D7" i="64" s="1"/>
  <c r="I9" i="64"/>
  <c r="I7" i="64" s="1"/>
  <c r="H9" i="64"/>
  <c r="G9" i="64"/>
  <c r="E9" i="64"/>
  <c r="D9" i="64"/>
  <c r="J8" i="64"/>
  <c r="J25" i="61"/>
  <c r="J24" i="61"/>
  <c r="H23" i="61"/>
  <c r="H9" i="61" s="1"/>
  <c r="F23" i="61"/>
  <c r="F9" i="61" s="1"/>
  <c r="E23" i="61"/>
  <c r="D23" i="61"/>
  <c r="J22" i="61"/>
  <c r="J21" i="61"/>
  <c r="J20" i="61"/>
  <c r="J19" i="61"/>
  <c r="D18" i="61"/>
  <c r="J18" i="61" s="1"/>
  <c r="I17" i="61"/>
  <c r="H17" i="61"/>
  <c r="G17" i="61"/>
  <c r="F17" i="61"/>
  <c r="E17" i="61"/>
  <c r="J16" i="61"/>
  <c r="J15" i="61"/>
  <c r="D14" i="61"/>
  <c r="J14" i="61" s="1"/>
  <c r="J13" i="61"/>
  <c r="I12" i="61"/>
  <c r="H12" i="61"/>
  <c r="G12" i="61"/>
  <c r="F12" i="61"/>
  <c r="F10" i="61" s="1"/>
  <c r="E12" i="61"/>
  <c r="D12" i="61"/>
  <c r="J11" i="61"/>
  <c r="I10" i="61"/>
  <c r="H10" i="61"/>
  <c r="G10" i="61"/>
  <c r="E10" i="61"/>
  <c r="I9" i="61"/>
  <c r="I7" i="61" s="1"/>
  <c r="G9" i="61"/>
  <c r="E9" i="61"/>
  <c r="E7" i="61" s="1"/>
  <c r="D9" i="61"/>
  <c r="J8" i="61"/>
  <c r="D64" i="58" l="1"/>
  <c r="J71" i="58"/>
  <c r="G7" i="64"/>
  <c r="J9" i="64"/>
  <c r="E7" i="64"/>
  <c r="F7" i="64"/>
  <c r="J7" i="64" s="1"/>
  <c r="J15" i="64"/>
  <c r="J10" i="64"/>
  <c r="J9" i="61"/>
  <c r="F7" i="61"/>
  <c r="H7" i="61"/>
  <c r="G7" i="61"/>
  <c r="J12" i="61"/>
  <c r="J23" i="61"/>
  <c r="D17" i="61"/>
  <c r="D61" i="58" l="1"/>
  <c r="J61" i="58" s="1"/>
  <c r="J64" i="58"/>
  <c r="D10" i="58"/>
  <c r="J17" i="61"/>
  <c r="D10" i="61"/>
  <c r="J10" i="58" l="1"/>
  <c r="D7" i="58"/>
  <c r="J7" i="58" s="1"/>
  <c r="J10" i="61"/>
  <c r="D7" i="61"/>
  <c r="J7" i="61" s="1"/>
  <c r="J27" i="63" l="1"/>
  <c r="E26" i="63"/>
  <c r="J26" i="63" s="1"/>
  <c r="J25" i="63"/>
  <c r="J24" i="63"/>
  <c r="J23" i="63"/>
  <c r="J22" i="63"/>
  <c r="J21" i="63"/>
  <c r="J20" i="63"/>
  <c r="I19" i="63"/>
  <c r="H19" i="63"/>
  <c r="G19" i="63"/>
  <c r="F19" i="63"/>
  <c r="E19" i="63"/>
  <c r="E10" i="63" s="1"/>
  <c r="E7" i="63" s="1"/>
  <c r="D19" i="63"/>
  <c r="J18" i="63"/>
  <c r="J17" i="63"/>
  <c r="J16" i="63"/>
  <c r="I15" i="63"/>
  <c r="H15" i="63"/>
  <c r="G15" i="63"/>
  <c r="F15" i="63"/>
  <c r="E15" i="63"/>
  <c r="D15" i="63"/>
  <c r="J14" i="63"/>
  <c r="J13" i="63"/>
  <c r="I12" i="63"/>
  <c r="H12" i="63"/>
  <c r="H10" i="63" s="1"/>
  <c r="H7" i="63" s="1"/>
  <c r="G12" i="63"/>
  <c r="F12" i="63"/>
  <c r="E12" i="63"/>
  <c r="D12" i="63"/>
  <c r="D10" i="63" s="1"/>
  <c r="D7" i="63" s="1"/>
  <c r="J11" i="63"/>
  <c r="J9" i="63"/>
  <c r="J8" i="63"/>
  <c r="J15" i="59"/>
  <c r="J14" i="59"/>
  <c r="J13" i="59"/>
  <c r="J12" i="59"/>
  <c r="J11" i="59"/>
  <c r="I10" i="59"/>
  <c r="H10" i="59"/>
  <c r="G10" i="59"/>
  <c r="F10" i="59"/>
  <c r="E10" i="59"/>
  <c r="D10" i="59"/>
  <c r="I9" i="59"/>
  <c r="H9" i="59"/>
  <c r="G9" i="59"/>
  <c r="F9" i="59"/>
  <c r="E9" i="59"/>
  <c r="E7" i="59" s="1"/>
  <c r="D9" i="59"/>
  <c r="J8" i="59"/>
  <c r="I10" i="63" l="1"/>
  <c r="I7" i="63" s="1"/>
  <c r="G10" i="63"/>
  <c r="J12" i="63"/>
  <c r="J15" i="63"/>
  <c r="F10" i="63"/>
  <c r="F7" i="63" s="1"/>
  <c r="J19" i="63"/>
  <c r="J10" i="59"/>
  <c r="I7" i="59"/>
  <c r="G7" i="59"/>
  <c r="D7" i="59"/>
  <c r="H7" i="59"/>
  <c r="G7" i="63"/>
  <c r="F7" i="59"/>
  <c r="J9" i="59"/>
  <c r="J7" i="63" l="1"/>
  <c r="J10" i="63"/>
  <c r="J7" i="59"/>
</calcChain>
</file>

<file path=xl/sharedStrings.xml><?xml version="1.0" encoding="utf-8"?>
<sst xmlns="http://schemas.openxmlformats.org/spreadsheetml/2006/main" count="581" uniqueCount="202">
  <si>
    <t>Наименование объектов</t>
  </si>
  <si>
    <t>№ п/п</t>
  </si>
  <si>
    <t>3.1.</t>
  </si>
  <si>
    <t>3.2.</t>
  </si>
  <si>
    <t>3.3.</t>
  </si>
  <si>
    <t>4.1.</t>
  </si>
  <si>
    <t>3.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</si>
  <si>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</si>
  <si>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</si>
  <si>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Уплата налогов, сборов и иных платежей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</si>
  <si>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</si>
  <si>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Предоставление субсидий бюджетным, автономным учреждениям и иным некоммерческим организациям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</si>
  <si>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</si>
  <si>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2.</t>
  </si>
  <si>
    <t>Мероприятия по организации временного трудоустройства несовершеннолетних граждан в свободное от учебы время и в период летних каникут</t>
  </si>
  <si>
    <t>5.</t>
  </si>
  <si>
    <t>4.2.</t>
  </si>
  <si>
    <t xml:space="preserve">Расходы, направленные на оснащение "Роснефть-классов" </t>
  </si>
  <si>
    <t>Подпрограмма 3 "Развитие системы дополнительного образования, отдыха, оздоровления и занятости детей и подростков"</t>
  </si>
  <si>
    <t>Субвенция бюджетам муниципальных образований Приморского края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</si>
  <si>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2.2.</t>
  </si>
  <si>
    <t>2.1.</t>
  </si>
  <si>
    <t>Ремонт зданий муниципальных образовательных учреждений</t>
  </si>
  <si>
    <t>4.</t>
  </si>
  <si>
    <t>6.</t>
  </si>
  <si>
    <t>2.3.</t>
  </si>
  <si>
    <t>Дошкольные группы</t>
  </si>
  <si>
    <t>3.4.</t>
  </si>
  <si>
    <t>Подпрограмма 2 "Развитие системы общего образования"</t>
  </si>
  <si>
    <t>Подпрограмма 1 "Развитие системы дошкольного образования"</t>
  </si>
  <si>
    <t>7.1.</t>
  </si>
  <si>
    <t>7.2.</t>
  </si>
  <si>
    <t>Проведение ремонта пищеблоков</t>
  </si>
  <si>
    <t>Поставка, установка и подключение на пищеблоках технологического оборудования</t>
  </si>
  <si>
    <t>Обновление кухонного инвентаря, кухонной посуды, столовой посуды и приборов</t>
  </si>
  <si>
    <t>Обновление мебели в обеденных залах</t>
  </si>
  <si>
    <t>Мероприятия по развитию материально-технической базы столовых образовательных учреждений</t>
  </si>
  <si>
    <t>Меропрития, направленые на улучшение качества школьного питания</t>
  </si>
  <si>
    <t>Внедрение в меню рационов питания для различных возрастных групп</t>
  </si>
  <si>
    <t>Организация двухразового горячего питания школьников за счет родительских средств (50%) и дотаций из местного бюджета (50%)</t>
  </si>
  <si>
    <t>Организация четырёхразового горячего питания воспитанников детских садов</t>
  </si>
  <si>
    <t>Организация бесплатного двухразового питания учащихся с ограниченными возможностями здоровья</t>
  </si>
  <si>
    <t>Организация бесплатного питания детей-инвалидов, льготного питания детей из малообеспеченных семей в детских садах</t>
  </si>
  <si>
    <t>Проведение капитального ремонта зданий</t>
  </si>
  <si>
    <t>Пристрой к зданию школы</t>
  </si>
  <si>
    <t>Подпрограмма 6 "Развитие и поддержка педагогических кадров"</t>
  </si>
  <si>
    <t>Проведение конкурса педагогического мастерства</t>
  </si>
  <si>
    <t>5.1.</t>
  </si>
  <si>
    <t>5.2.</t>
  </si>
  <si>
    <t>6.1.</t>
  </si>
  <si>
    <t>6.2.</t>
  </si>
  <si>
    <t>7.3.</t>
  </si>
  <si>
    <t>4.3.</t>
  </si>
  <si>
    <t>Строительство общеобразовательных учреждений</t>
  </si>
  <si>
    <t>Организация и проведение торжественного собрания, посвященного Международному дня учителя</t>
  </si>
  <si>
    <t>Организация и проведение торжественного собрания, посвященного Дню воспитателя и всех работников дошкольного образования</t>
  </si>
  <si>
    <t>3.5.</t>
  </si>
  <si>
    <t>8.</t>
  </si>
  <si>
    <t>3.6.</t>
  </si>
  <si>
    <t>3.2.1.</t>
  </si>
  <si>
    <t>Средства связанные с профилактикой и устранением последствий 
распространения COVID-19</t>
  </si>
  <si>
    <t>федеральный бюджет</t>
  </si>
  <si>
    <t>краевой бюджет</t>
  </si>
  <si>
    <t>всего</t>
  </si>
  <si>
    <t>иные внебюджетные источники</t>
  </si>
  <si>
    <t>источник ресурсного обеспечения</t>
  </si>
  <si>
    <t>оценка расходов (тыс. руб.), годы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</si>
  <si>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</si>
  <si>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</si>
  <si>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бюджетам муниципальных образований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</si>
  <si>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Капитальный ремонт  зданий муниципальных общеобразовательных учреждений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</si>
  <si>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</si>
  <si>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итого по всем годам</t>
  </si>
  <si>
    <t>Обеспечение персонифицированного финансирования дополнительного образования детей</t>
  </si>
  <si>
    <t>Организация горячего питания обучающихся, за счет средств родительской платы</t>
  </si>
  <si>
    <t>Разработка проектно-сметной документации и прохождение государственной экспертизы</t>
  </si>
  <si>
    <t>Организация питания льготной категории детей в дошкольных образовательных учреждениях</t>
  </si>
  <si>
    <t>Исполнение судебных актов Российской Федерации и мировых соглашений по возмещению причененного вреда</t>
  </si>
  <si>
    <t>Субсидии на обследование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</si>
  <si>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Организацию и обеспечение оздоровления и отдыха детей в лагерей с дневным пребыванием детей, на базе общеобразовательных учреждений</t>
  </si>
  <si>
    <t>Организация питания льготной категории детей в общеобразовательных учреждениях</t>
  </si>
  <si>
    <t>бюджет Партизанского муниципального округа</t>
  </si>
  <si>
    <t>Реализация проекта инициативного бюджетирования по напрвлению "Молодежный проект" (беговая дорожка вокруг школьного стадиона МКОУ СОШ с.Сергееевка)</t>
  </si>
  <si>
    <t>Муниципальное казённое образовательное учреждение дополнительного образования  "Детский  оздоровительно-образовательный центр "Юность" Партизанского муниципального округа Приморского края (далее - МКОУ ДО "ДООЦ "Юность" ПМО)</t>
  </si>
  <si>
    <t>Программа "Развитие образования Партизанского муниципального округа" на 2022-2027 годы</t>
  </si>
  <si>
    <t>Муниципальное бюджетное образовательное учреждение дополнительного образования "Районный центр детского творчества" Партизанского муниципального округа Приморского края (далее - МБОУ ДО "РЦДТ" ПМО)</t>
  </si>
  <si>
    <t>Подпрограмма 4 "Содействие созданию в Партизанском муниципальном округе новых мест в общеобразовательных организациях"</t>
  </si>
  <si>
    <t>Подпрограмма 5 "Совершенствование организации питания в образовательных учреждениях Партизанского муниципального округа"</t>
  </si>
  <si>
    <t>Мероприятия по обеспечению деятельности МКУ «УО» ПМО</t>
  </si>
  <si>
    <t>Прогнозная оценка расходов муниципальной программы "Развитие образования Партизанского муниципального округа" на 2022-2027 годы</t>
  </si>
  <si>
    <t>1.</t>
  </si>
  <si>
    <t>1.1.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</si>
  <si>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</si>
  <si>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</si>
  <si>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</si>
  <si>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</si>
  <si>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</si>
  <si>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</si>
  <si>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</si>
  <si>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</si>
  <si>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</si>
  <si>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</si>
  <si>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1.2.</t>
  </si>
  <si>
    <t>1.3.</t>
  </si>
  <si>
    <t>Дошкольные образовательные учреждения Партизанского муниципального округа</t>
  </si>
  <si>
    <t>Общеобразовательные учреждения Партизанского муниципального округа</t>
  </si>
  <si>
    <t>1.3.1.</t>
  </si>
  <si>
    <t>1.3.2.</t>
  </si>
  <si>
    <t>1.4.</t>
  </si>
  <si>
    <t>2.4.</t>
  </si>
  <si>
    <t>2.5.</t>
  </si>
  <si>
    <t>2.6.</t>
  </si>
  <si>
    <t>2.7.</t>
  </si>
  <si>
    <t>2.8.</t>
  </si>
  <si>
    <t>Отдельные мероприятия  муниципальной программы "Развитие образования Партизанского муниципального округа" на 2022-2027 годы</t>
  </si>
  <si>
    <t>Разработка проектно-сметной документации и прохождение государственной экспертизы по объекту "Екатериновская общеобразовательная школа на 600 мест в Партизанском муниципальном районе"</t>
  </si>
  <si>
    <t>Подготовка проектно-сметной документации, на капитальный ремонт МБДОУ "Детский сад "Березка"  пос. Волчанец</t>
  </si>
  <si>
    <t>1.1.1.</t>
  </si>
  <si>
    <t>2.2.1.</t>
  </si>
  <si>
    <t>2.9.</t>
  </si>
  <si>
    <t>2.9.1.</t>
  </si>
  <si>
    <t>2.9.2.</t>
  </si>
  <si>
    <t>2.9.3.</t>
  </si>
  <si>
    <t>2.9.4.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</si>
  <si>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</si>
  <si>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</si>
  <si>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</si>
  <si>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</si>
  <si>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</si>
  <si>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</si>
  <si>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</si>
  <si>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</si>
  <si>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</si>
  <si>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3.1.1.</t>
  </si>
  <si>
    <t>3.1.1.1.</t>
  </si>
  <si>
    <t>3.1.2.</t>
  </si>
  <si>
    <t>3.1.3.</t>
  </si>
  <si>
    <t>3.2.1.1.</t>
  </si>
  <si>
    <t>4.3.1.</t>
  </si>
  <si>
    <t>5.1.1.</t>
  </si>
  <si>
    <t>5.1.2.</t>
  </si>
  <si>
    <t>5.1.3.</t>
  </si>
  <si>
    <t>5.1.3.1.</t>
  </si>
  <si>
    <t>5.1.3.2.</t>
  </si>
  <si>
    <t>5.1.4.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</si>
  <si>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</si>
  <si>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</si>
  <si>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</si>
  <si>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</si>
  <si>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</si>
  <si>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</si>
  <si>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</si>
  <si>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</si>
  <si>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6.3.</t>
  </si>
  <si>
    <t>6.4.</t>
  </si>
  <si>
    <t>7.1.1.</t>
  </si>
  <si>
    <t>7.1.2.</t>
  </si>
  <si>
    <t>7.1.3.</t>
  </si>
  <si>
    <t>7.1.4.</t>
  </si>
  <si>
    <t>9.1.</t>
  </si>
  <si>
    <t>9.2.</t>
  </si>
  <si>
    <t>9.3.</t>
  </si>
  <si>
    <t>9.4.</t>
  </si>
  <si>
    <t>18.</t>
  </si>
  <si>
    <t>2.19.</t>
  </si>
  <si>
    <t>2.20.</t>
  </si>
  <si>
    <t xml:space="preserve">Ликвидация  чрезвычайных ситуаций природного и техногенного характура. Проведение неотложных аварийно-восстановительных работ на здании МБОУ "СОШ" с.Золотая Долина ПМО </t>
  </si>
  <si>
    <t>3.7.</t>
  </si>
  <si>
    <t>Содержание и развитие спортивной инфраструктуры</t>
  </si>
  <si>
    <t>19.</t>
  </si>
  <si>
    <t>20.</t>
  </si>
  <si>
    <t xml:space="preserve">Прогнозная оценка расходов Подпрограммы 1 "Развитие системы дошкольного образования" </t>
  </si>
  <si>
    <t xml:space="preserve">Прогнозная оценка расходов Подпрограммы 2 "Развитие системы общего образования" </t>
  </si>
  <si>
    <t xml:space="preserve">Прогнозная оценка расходов Подпрограммы 3 "Развитие системы дополнительного образования, отдыха, оздоровления и занятости детей и подростков" </t>
  </si>
  <si>
    <t>Прогнозная оценка расходов Подпрограммы 4 "Содействие созданию в Партизанском муниципальном округе новых мест в общеобразовательных организациях"</t>
  </si>
  <si>
    <t>Прогнозная оценка расходов Подпрограммы 5 "Совершенствование организации питания в образовательных учреждениях Партизанского муниципального округа"</t>
  </si>
  <si>
    <t>Реализация проектов инициативного бюджетирования по направлению ''Твой проект'' (Благоустройство территории средней школы с.Екатериновка))</t>
  </si>
  <si>
    <t>Реализация проектов инициативного бюджетирования по направлению ''Твой проект'' (Школа - Наш второй дом" (асфальтирование территории МБОУ "ООШ" с.Голубовка)</t>
  </si>
  <si>
    <t>Реализация проекта инициативного бюджетирования па направлению "Молодежный бюджет" (Военные нормативы - единая полоса препятствий МБОУ "СОШ" с.Сергеевка ПМО)</t>
  </si>
  <si>
    <t>21.</t>
  </si>
  <si>
    <t>22.</t>
  </si>
  <si>
    <t>23.</t>
  </si>
  <si>
    <t>2.21.</t>
  </si>
  <si>
    <t>2.22.</t>
  </si>
  <si>
    <t>2.23.</t>
  </si>
  <si>
    <t>Прогнозная оценка расходов Подпрограмма 6 "Развитие и поддержка педагогических кадров"</t>
  </si>
  <si>
    <t>Мероприятия по организации временного трудоустройства несовершеннолетних граждан в свободное от учебы время и в период летних каникул</t>
  </si>
  <si>
    <t xml:space="preserve">Приложение № 3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                                         Приложение № 1
к Подпрограмме 1 "Развитие системы дошкольного образования" муниципальной программы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от 25.11.2021 № 1190 (в редакции от  07.03.2025 № 266)            </t>
  </si>
  <si>
    <t xml:space="preserve">Приложение № 7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                                         Приложение № 1
к Подпрограмме 3 "Развитие системы дополнительного образования, отдыха, оздоровления и занятости детей и подростков"муниципальной программы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от 25.11.2021 № 1190 (в редакции от  07.03.2025 № 266)            </t>
  </si>
  <si>
    <t xml:space="preserve">Приложение № 11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                                        Приложение № 1
к Подпрограмме 5 "Совершенствование организации питания в образовательных учреждениях Партизанского муниципального округа" муниципальной программы «Развитие образования Партизанского муниципального района» на 2022-2027 годы, утвержденной постановлением администрации Партизанского муниципального района от 25.11.2021 № 1190 (в редакции от  07.03.2025 № 266)            </t>
  </si>
  <si>
    <t xml:space="preserve">Приложение № 13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                                         Приложение № 2
к муниципальной программе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от 25.11.2021 № 1190                                    (в редакции от  07.03.2025 № 266)            </t>
  </si>
  <si>
    <t xml:space="preserve">Приложение № 1 к постановлению администрации Партизанского муниципального округа от 29.08.2025 № 1114                                                                                                                                                                           Приложение № 2
к муниципальной программе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от 25.11.2021 № 1190                                    (в редакции от 29.08.2025 № 1114)            </t>
  </si>
  <si>
    <t>Средства, связанные с профилактикой и устранением последствий 
распространения COVID-19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</si>
  <si>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</si>
  <si>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</si>
  <si>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</si>
  <si>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Организация и обеспечение оздоровления и отдыха детей в лагерей с дневным пребыванием детей на базе общеобразовательных учреждений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</si>
  <si>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организации, реализующие образовательные программы дошкольного образования </t>
  </si>
  <si>
    <t xml:space="preserve">Приложение № 3 к постановлению администрации Партизанского муниципального округа от 29.08.2024 № 1114                                                                                                                                                                           Приложение № 2
к подпрограмме 2 "Развитие системы общего образования" муниципальной программы «Развитие образования Партизанского муниципального округа на 2022-2027 годы, утвержденной постановлением администрации Партизанского муниципального района от 25.11.2021 № 1190 (в редакции от 29.08.2025 № 1114)            </t>
  </si>
  <si>
    <t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</si>
  <si>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проектов инициативного бюджетирования по направлению ''Твой проект'' (Благоустройство территории средней школы с.Екатериновка)</t>
  </si>
  <si>
    <t xml:space="preserve">Приложение № 5 к постановлению администрации Партизанского муниципального округа от 29.08.2025 № 1114                                                                                                                                                                           Приложение № 1
к подпрограмме 4 "Содействие созданию в Партизанском муниципальном округе новых мест в общеобразовательных организациях" муниципальной программы «Развитие образования Партизанского муниципального района» на 2022-2027 годы, утвержденной постановлением администрации Партизанского муниципального района от 25.11.2021 № 1190                   (в редакции от 29.08.2025 № 1114)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</si>
</sst>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165" fontId="8" fillId="0" borderId="0" xfId="0" applyNumberFormat="1" applyFont="1" applyBorder="1" applyAlignment="1">
      <alignment horizontal="center" vertical="center" wrapText="1"/>
    </xf>
    <xf numFmtId="0" fontId="0" fillId="2" borderId="0" xfId="0" applyFill="1"/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165" fontId="9" fillId="0" borderId="0" xfId="1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165" fontId="8" fillId="0" borderId="0" xfId="1" applyNumberFormat="1" applyFont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center" vertical="top" wrapText="1"/>
    </xf>
    <xf numFmtId="14" fontId="3" fillId="0" borderId="0" xfId="0" applyNumberFormat="1" applyFont="1" applyFill="1" applyBorder="1" applyAlignment="1">
      <alignment horizontal="center" vertical="top" wrapText="1"/>
    </xf>
    <xf numFmtId="17" fontId="2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165" fontId="11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65" fontId="12" fillId="0" borderId="0" xfId="1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 wrapText="1"/>
    </xf>
    <xf numFmtId="165" fontId="9" fillId="0" borderId="0" xfId="1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5" fontId="5" fillId="0" borderId="0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15" fillId="0" borderId="0" xfId="0" applyFont="1" applyBorder="1" applyAlignment="1">
      <alignment wrapText="1"/>
    </xf>
    <xf numFmtId="165" fontId="12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shrinkToFit="1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165" fontId="15" fillId="0" borderId="0" xfId="0" applyNumberFormat="1" applyFont="1" applyBorder="1"/>
    <xf numFmtId="165" fontId="15" fillId="0" borderId="0" xfId="0" applyNumberFormat="1" applyFont="1" applyBorder="1" applyAlignment="1">
      <alignment horizontal="center" shrinkToFit="1"/>
    </xf>
    <xf numFmtId="165" fontId="15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/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" fontId="14" fillId="0" borderId="1" xfId="0" applyNumberFormat="1" applyFont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shrinkToFit="1"/>
    </xf>
    <xf numFmtId="165" fontId="15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21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22" fillId="0" borderId="0" xfId="0" applyFont="1"/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2" xfId="0" applyFont="1" applyFill="1" applyBorder="1"/>
    <xf numFmtId="16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" fontId="20" fillId="0" borderId="1" xfId="1" applyNumberFormat="1" applyFont="1" applyFill="1" applyBorder="1" applyAlignment="1">
      <alignment horizontal="left" vertical="center" wrapText="1"/>
    </xf>
    <xf numFmtId="16" fontId="14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7" fontId="14" fillId="0" borderId="1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16" fontId="14" fillId="0" borderId="4" xfId="0" applyNumberFormat="1" applyFont="1" applyBorder="1" applyAlignment="1">
      <alignment horizontal="center" vertical="center"/>
    </xf>
    <xf numFmtId="16" fontId="14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" fontId="14" fillId="0" borderId="1" xfId="0" applyNumberFormat="1" applyFont="1" applyBorder="1" applyAlignment="1">
      <alignment horizontal="center" vertical="center"/>
    </xf>
    <xf numFmtId="16" fontId="14" fillId="0" borderId="4" xfId="0" applyNumberFormat="1" applyFont="1" applyBorder="1" applyAlignment="1">
      <alignment horizontal="center" vertical="center"/>
    </xf>
    <xf numFmtId="16" fontId="14" fillId="0" borderId="3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17" fontId="14" fillId="0" borderId="4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" fontId="1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23"/>
  <sheetViews>
    <sheetView view="pageBreakPreview" zoomScale="90" zoomScaleNormal="90" zoomScaleSheetLayoutView="90" workbookViewId="0">
      <selection sqref="A1:J131"/>
    </sheetView>
  </sheetViews>
  <sheetFormatPr defaultRowHeight="12.75" x14ac:dyDescent="0.2"/>
  <cols>
    <col min="1" max="1" width="8.28515625" customWidth="1"/>
    <col min="2" max="2" width="82.85546875" customWidth="1"/>
    <col min="3" max="3" width="38.7109375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47" ht="113.25" customHeight="1" x14ac:dyDescent="0.3">
      <c r="A1" s="77"/>
      <c r="B1" s="77"/>
      <c r="C1" s="77"/>
      <c r="D1" s="150" t="s">
        <v>191</v>
      </c>
      <c r="E1" s="150"/>
      <c r="F1" s="150"/>
      <c r="G1" s="150"/>
      <c r="H1" s="150"/>
      <c r="I1" s="150"/>
      <c r="J1" s="150"/>
      <c r="K1" s="82"/>
    </row>
    <row r="2" spans="1:47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47" ht="21" customHeight="1" x14ac:dyDescent="0.3">
      <c r="A3" s="78"/>
      <c r="B3" s="153" t="s">
        <v>89</v>
      </c>
      <c r="C3" s="154"/>
      <c r="D3" s="154"/>
      <c r="E3" s="154"/>
      <c r="F3" s="154"/>
      <c r="G3" s="154"/>
      <c r="H3" s="154"/>
      <c r="I3" s="154"/>
    </row>
    <row r="4" spans="1:47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47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47" ht="23.25" customHeight="1" x14ac:dyDescent="0.2">
      <c r="A6" s="116">
        <v>1</v>
      </c>
      <c r="B6" s="116">
        <v>2</v>
      </c>
      <c r="C6" s="116">
        <v>3</v>
      </c>
      <c r="D6" s="116">
        <v>4</v>
      </c>
      <c r="E6" s="116">
        <v>5</v>
      </c>
      <c r="F6" s="116">
        <v>6</v>
      </c>
      <c r="G6" s="116">
        <v>7</v>
      </c>
      <c r="H6" s="116">
        <v>8</v>
      </c>
      <c r="I6" s="116">
        <v>9</v>
      </c>
      <c r="J6" s="116">
        <v>10</v>
      </c>
    </row>
    <row r="7" spans="1:47" s="75" customFormat="1" ht="18.75" customHeight="1" x14ac:dyDescent="0.2">
      <c r="A7" s="135"/>
      <c r="B7" s="131" t="s">
        <v>84</v>
      </c>
      <c r="C7" s="81" t="s">
        <v>63</v>
      </c>
      <c r="D7" s="83">
        <f>SUM(D8:D11)</f>
        <v>793436.97135000001</v>
      </c>
      <c r="E7" s="83">
        <f t="shared" ref="E7:I7" si="0">SUM(E8:E11)</f>
        <v>928144.76868999994</v>
      </c>
      <c r="F7" s="83">
        <f>SUM(F8:F11)</f>
        <v>1082825.69414</v>
      </c>
      <c r="G7" s="83">
        <f>SUM(G8:G11)</f>
        <v>1187939.8347099999</v>
      </c>
      <c r="H7" s="83">
        <f t="shared" si="0"/>
        <v>1207148.7959999999</v>
      </c>
      <c r="I7" s="83">
        <f t="shared" si="0"/>
        <v>1248223.2516399999</v>
      </c>
      <c r="J7" s="83">
        <f>SUM(D7:I7)</f>
        <v>6447719.3165300004</v>
      </c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</row>
    <row r="8" spans="1:47" s="75" customFormat="1" ht="22.5" customHeight="1" x14ac:dyDescent="0.2">
      <c r="A8" s="135"/>
      <c r="B8" s="132"/>
      <c r="C8" s="81" t="s">
        <v>61</v>
      </c>
      <c r="D8" s="83">
        <f t="shared" ref="D8:I11" si="1">D13+D22+D62+D81+D91+D112+D121</f>
        <v>38240.171999999999</v>
      </c>
      <c r="E8" s="83">
        <f t="shared" si="1"/>
        <v>48918.404240000003</v>
      </c>
      <c r="F8" s="83">
        <f t="shared" si="1"/>
        <v>58097.205549999999</v>
      </c>
      <c r="G8" s="83">
        <f t="shared" si="1"/>
        <v>65735.536209999991</v>
      </c>
      <c r="H8" s="83">
        <f t="shared" si="1"/>
        <v>64179.05472</v>
      </c>
      <c r="I8" s="83">
        <f t="shared" si="1"/>
        <v>63896.905029999994</v>
      </c>
      <c r="J8" s="83">
        <f t="shared" ref="J8:J94" si="2">SUM(D8:I8)</f>
        <v>339067.27775000001</v>
      </c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</row>
    <row r="9" spans="1:47" s="75" customFormat="1" ht="20.25" customHeight="1" x14ac:dyDescent="0.2">
      <c r="A9" s="135"/>
      <c r="B9" s="132"/>
      <c r="C9" s="81" t="s">
        <v>62</v>
      </c>
      <c r="D9" s="83">
        <f t="shared" si="1"/>
        <v>470083.15975999995</v>
      </c>
      <c r="E9" s="83">
        <f t="shared" si="1"/>
        <v>529721.57548</v>
      </c>
      <c r="F9" s="83">
        <f t="shared" si="1"/>
        <v>638495.28060000017</v>
      </c>
      <c r="G9" s="83">
        <f t="shared" si="1"/>
        <v>740717.7264599998</v>
      </c>
      <c r="H9" s="83">
        <f t="shared" si="1"/>
        <v>777328.70627999981</v>
      </c>
      <c r="I9" s="83">
        <f t="shared" si="1"/>
        <v>834086.26360999991</v>
      </c>
      <c r="J9" s="83">
        <f t="shared" si="2"/>
        <v>3990432.7121899994</v>
      </c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</row>
    <row r="10" spans="1:47" s="75" customFormat="1" ht="32.25" customHeight="1" x14ac:dyDescent="0.2">
      <c r="A10" s="135"/>
      <c r="B10" s="132"/>
      <c r="C10" s="81" t="s">
        <v>81</v>
      </c>
      <c r="D10" s="83">
        <f t="shared" si="1"/>
        <v>281079.75171000004</v>
      </c>
      <c r="E10" s="83">
        <f t="shared" si="1"/>
        <v>345966.40940999996</v>
      </c>
      <c r="F10" s="83">
        <f t="shared" si="1"/>
        <v>384798.08493000001</v>
      </c>
      <c r="G10" s="83">
        <f t="shared" si="1"/>
        <v>381263.08999999997</v>
      </c>
      <c r="H10" s="83">
        <f t="shared" si="1"/>
        <v>365641.03499999997</v>
      </c>
      <c r="I10" s="83">
        <f t="shared" si="1"/>
        <v>350240.08299999998</v>
      </c>
      <c r="J10" s="83">
        <f t="shared" si="2"/>
        <v>2108988.4540499998</v>
      </c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</row>
    <row r="11" spans="1:47" s="75" customFormat="1" ht="24" customHeight="1" x14ac:dyDescent="0.2">
      <c r="A11" s="141"/>
      <c r="B11" s="133"/>
      <c r="C11" s="81" t="s">
        <v>64</v>
      </c>
      <c r="D11" s="83">
        <f t="shared" si="1"/>
        <v>4033.8878800000002</v>
      </c>
      <c r="E11" s="83">
        <f t="shared" si="1"/>
        <v>3538.3795599999999</v>
      </c>
      <c r="F11" s="83">
        <f t="shared" si="1"/>
        <v>1435.1230599999999</v>
      </c>
      <c r="G11" s="83">
        <f t="shared" si="1"/>
        <v>223.48204000000001</v>
      </c>
      <c r="H11" s="83">
        <f t="shared" si="1"/>
        <v>0</v>
      </c>
      <c r="I11" s="83">
        <f t="shared" si="1"/>
        <v>0</v>
      </c>
      <c r="J11" s="83">
        <f t="shared" si="2"/>
        <v>9230.8725400000003</v>
      </c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</row>
    <row r="12" spans="1:47" s="55" customFormat="1" ht="15.75" customHeight="1" x14ac:dyDescent="0.2">
      <c r="A12" s="134" t="s">
        <v>90</v>
      </c>
      <c r="B12" s="138" t="s">
        <v>29</v>
      </c>
      <c r="C12" s="50" t="s">
        <v>63</v>
      </c>
      <c r="D12" s="84">
        <f>SUM(D13:D16)</f>
        <v>212762.54540999999</v>
      </c>
      <c r="E12" s="84">
        <f t="shared" ref="E12:I12" si="3">SUM(E13:E16)</f>
        <v>216904.06105000002</v>
      </c>
      <c r="F12" s="84">
        <f t="shared" si="3"/>
        <v>246764.99682</v>
      </c>
      <c r="G12" s="84">
        <f t="shared" si="3"/>
        <v>253889.73</v>
      </c>
      <c r="H12" s="84">
        <f t="shared" si="3"/>
        <v>263115.16200000001</v>
      </c>
      <c r="I12" s="84">
        <f t="shared" si="3"/>
        <v>273710.43099999998</v>
      </c>
      <c r="J12" s="84">
        <f t="shared" si="2"/>
        <v>1467146.9262799998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</row>
    <row r="13" spans="1:47" s="55" customFormat="1" ht="16.5" customHeight="1" x14ac:dyDescent="0.2">
      <c r="A13" s="135"/>
      <c r="B13" s="139"/>
      <c r="C13" s="50" t="s">
        <v>61</v>
      </c>
      <c r="D13" s="84">
        <v>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f t="shared" si="2"/>
        <v>0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</row>
    <row r="14" spans="1:47" s="55" customFormat="1" ht="17.25" customHeight="1" x14ac:dyDescent="0.2">
      <c r="A14" s="135"/>
      <c r="B14" s="139"/>
      <c r="C14" s="50" t="s">
        <v>62</v>
      </c>
      <c r="D14" s="84">
        <f>D19</f>
        <v>123298.067</v>
      </c>
      <c r="E14" s="84">
        <f t="shared" ref="E14:I14" si="4">E19</f>
        <v>115145.52</v>
      </c>
      <c r="F14" s="84">
        <f t="shared" si="4"/>
        <v>150290.26999999999</v>
      </c>
      <c r="G14" s="84">
        <f t="shared" si="4"/>
        <v>159377.73000000001</v>
      </c>
      <c r="H14" s="84">
        <f t="shared" si="4"/>
        <v>176103.32199999999</v>
      </c>
      <c r="I14" s="84">
        <f t="shared" si="4"/>
        <v>189098.761</v>
      </c>
      <c r="J14" s="84">
        <f t="shared" si="2"/>
        <v>913313.66999999993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</row>
    <row r="15" spans="1:47" s="55" customFormat="1" ht="34.5" customHeight="1" x14ac:dyDescent="0.2">
      <c r="A15" s="135"/>
      <c r="B15" s="139"/>
      <c r="C15" s="50" t="s">
        <v>81</v>
      </c>
      <c r="D15" s="84">
        <f>D17+D18+D20</f>
        <v>89464.478409999996</v>
      </c>
      <c r="E15" s="84">
        <f t="shared" ref="E15:I15" si="5">E17+E18+E20</f>
        <v>101758.54105</v>
      </c>
      <c r="F15" s="84">
        <f t="shared" si="5"/>
        <v>96474.726819999996</v>
      </c>
      <c r="G15" s="84">
        <f t="shared" si="5"/>
        <v>94512</v>
      </c>
      <c r="H15" s="84">
        <f t="shared" si="5"/>
        <v>87011.839999999997</v>
      </c>
      <c r="I15" s="84">
        <f t="shared" si="5"/>
        <v>84611.67</v>
      </c>
      <c r="J15" s="84">
        <f t="shared" si="2"/>
        <v>553833.25627999997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</row>
    <row r="16" spans="1:47" s="55" customFormat="1" ht="18" customHeight="1" x14ac:dyDescent="0.2">
      <c r="A16" s="135"/>
      <c r="B16" s="139"/>
      <c r="C16" s="50" t="s">
        <v>64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f t="shared" si="2"/>
        <v>0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</row>
    <row r="17" spans="1:47" ht="36" customHeight="1" x14ac:dyDescent="0.2">
      <c r="A17" s="124" t="s">
        <v>91</v>
      </c>
      <c r="B17" s="2" t="s">
        <v>11</v>
      </c>
      <c r="C17" s="7" t="s">
        <v>81</v>
      </c>
      <c r="D17" s="85">
        <v>87018.350739999994</v>
      </c>
      <c r="E17" s="85">
        <v>92033.421050000004</v>
      </c>
      <c r="F17" s="85">
        <v>95963.550289999999</v>
      </c>
      <c r="G17" s="86">
        <v>94512</v>
      </c>
      <c r="H17" s="86">
        <v>87011.839999999997</v>
      </c>
      <c r="I17" s="86">
        <v>84611.67</v>
      </c>
      <c r="J17" s="86">
        <f t="shared" si="2"/>
        <v>541150.83208000008</v>
      </c>
    </row>
    <row r="18" spans="1:47" ht="37.5" customHeight="1" x14ac:dyDescent="0.2">
      <c r="A18" s="79" t="s">
        <v>117</v>
      </c>
      <c r="B18" s="2" t="s">
        <v>192</v>
      </c>
      <c r="C18" s="7" t="s">
        <v>81</v>
      </c>
      <c r="D18" s="86">
        <v>100</v>
      </c>
      <c r="E18" s="86">
        <v>0</v>
      </c>
      <c r="F18" s="86">
        <v>0</v>
      </c>
      <c r="G18" s="86">
        <v>0</v>
      </c>
      <c r="H18" s="86">
        <v>0</v>
      </c>
      <c r="I18" s="86">
        <v>0</v>
      </c>
      <c r="J18" s="86">
        <f t="shared" si="2"/>
        <v>100</v>
      </c>
    </row>
    <row r="19" spans="1:47" s="55" customFormat="1" ht="46.5" customHeight="1" x14ac:dyDescent="0.2">
      <c r="A19" s="124" t="s">
        <v>102</v>
      </c>
      <c r="B19" s="2" t="s">
        <v>12</v>
      </c>
      <c r="C19" s="80" t="s">
        <v>62</v>
      </c>
      <c r="D19" s="85">
        <v>123298.067</v>
      </c>
      <c r="E19" s="85">
        <v>115145.52</v>
      </c>
      <c r="F19" s="86">
        <v>150290.26999999999</v>
      </c>
      <c r="G19" s="85">
        <v>159377.73000000001</v>
      </c>
      <c r="H19" s="85">
        <v>176103.32199999999</v>
      </c>
      <c r="I19" s="85">
        <v>189098.761</v>
      </c>
      <c r="J19" s="85">
        <f t="shared" si="2"/>
        <v>913313.66999999993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</row>
    <row r="20" spans="1:47" ht="30.75" customHeight="1" x14ac:dyDescent="0.2">
      <c r="A20" s="53" t="s">
        <v>103</v>
      </c>
      <c r="B20" s="2" t="s">
        <v>22</v>
      </c>
      <c r="C20" s="7" t="s">
        <v>81</v>
      </c>
      <c r="D20" s="87">
        <v>2346.1276699999999</v>
      </c>
      <c r="E20" s="87">
        <v>9725.1200000000008</v>
      </c>
      <c r="F20" s="87">
        <v>511.17653000000001</v>
      </c>
      <c r="G20" s="87">
        <v>0</v>
      </c>
      <c r="H20" s="87">
        <v>0</v>
      </c>
      <c r="I20" s="87">
        <v>0</v>
      </c>
      <c r="J20" s="87">
        <f t="shared" si="2"/>
        <v>12582.424200000001</v>
      </c>
    </row>
    <row r="21" spans="1:47" s="54" customFormat="1" ht="24.75" customHeight="1" x14ac:dyDescent="0.2">
      <c r="A21" s="134" t="s">
        <v>13</v>
      </c>
      <c r="B21" s="138" t="s">
        <v>28</v>
      </c>
      <c r="C21" s="47" t="s">
        <v>63</v>
      </c>
      <c r="D21" s="88">
        <f>SUM(D22:D25)</f>
        <v>494331.19901000004</v>
      </c>
      <c r="E21" s="88">
        <f t="shared" ref="E21:I21" si="6">SUM(E22:E25)</f>
        <v>614708.99120000005</v>
      </c>
      <c r="F21" s="88">
        <f t="shared" si="6"/>
        <v>711864.46918000001</v>
      </c>
      <c r="G21" s="88">
        <f t="shared" si="6"/>
        <v>790901.60030999978</v>
      </c>
      <c r="H21" s="88">
        <f t="shared" si="6"/>
        <v>827876.54999999993</v>
      </c>
      <c r="I21" s="88">
        <f t="shared" si="6"/>
        <v>854627.66364000004</v>
      </c>
      <c r="J21" s="88">
        <f t="shared" si="2"/>
        <v>4294310.47334</v>
      </c>
    </row>
    <row r="22" spans="1:47" s="54" customFormat="1" ht="22.5" customHeight="1" x14ac:dyDescent="0.2">
      <c r="A22" s="135"/>
      <c r="B22" s="139"/>
      <c r="C22" s="47" t="s">
        <v>61</v>
      </c>
      <c r="D22" s="88">
        <f t="shared" ref="D22:I22" si="7">D33+D59+D41+D60</f>
        <v>38240.171999999999</v>
      </c>
      <c r="E22" s="88">
        <f t="shared" si="7"/>
        <v>48918.404240000003</v>
      </c>
      <c r="F22" s="88">
        <f>F33+F59+F41+F60</f>
        <v>58097.205549999999</v>
      </c>
      <c r="G22" s="88">
        <f t="shared" si="7"/>
        <v>65735.536209999991</v>
      </c>
      <c r="H22" s="88">
        <f t="shared" si="7"/>
        <v>64179.05472</v>
      </c>
      <c r="I22" s="88">
        <f t="shared" si="7"/>
        <v>63896.905029999994</v>
      </c>
      <c r="J22" s="88">
        <f>SUM(D22:I22)</f>
        <v>339067.27775000001</v>
      </c>
    </row>
    <row r="23" spans="1:47" s="54" customFormat="1" ht="17.25" customHeight="1" x14ac:dyDescent="0.2">
      <c r="A23" s="135"/>
      <c r="B23" s="139"/>
      <c r="C23" s="47" t="s">
        <v>62</v>
      </c>
      <c r="D23" s="88">
        <f t="shared" ref="D23:E23" si="8">D35+D36+D51+D34+D56+D57+D55+D58</f>
        <v>334029.26003</v>
      </c>
      <c r="E23" s="88">
        <f t="shared" si="8"/>
        <v>395529.72882999998</v>
      </c>
      <c r="F23" s="88">
        <f>F35+F36+F51+F34+F56+F57+F55+F58+F46</f>
        <v>471326.75120000006</v>
      </c>
      <c r="G23" s="88">
        <f>G35+G36+G51+G34+G56+G57+G55+G58+G46+G42+G44+G48</f>
        <v>545266.71085999988</v>
      </c>
      <c r="H23" s="88">
        <f t="shared" ref="H23:I23" si="9">H35+H36+H51+H34+H56+H57+H55+H58+H46+H42+H44+H48</f>
        <v>594952.37027999992</v>
      </c>
      <c r="I23" s="88">
        <f t="shared" si="9"/>
        <v>638508.65561000002</v>
      </c>
      <c r="J23" s="88">
        <f t="shared" si="2"/>
        <v>2979613.4768099999</v>
      </c>
    </row>
    <row r="24" spans="1:47" s="54" customFormat="1" ht="36.75" customHeight="1" x14ac:dyDescent="0.2">
      <c r="A24" s="135"/>
      <c r="B24" s="139"/>
      <c r="C24" s="47" t="s">
        <v>81</v>
      </c>
      <c r="D24" s="88">
        <f>D26+D27+D28+D30+D50+D52+D54+D53+D29</f>
        <v>118027.87909999999</v>
      </c>
      <c r="E24" s="88">
        <f>E26+E27+E28+E30+E50+E52+E54+E53+E29</f>
        <v>166722.47856999998</v>
      </c>
      <c r="F24" s="88">
        <f>F26+F27+F28+F30+F50+F52+F54+F53+F29+F47+F31</f>
        <v>181005.38936999999</v>
      </c>
      <c r="G24" s="88">
        <f>G26+G27+G28+G30+G50+G52+G54+G53+G29+G47+G31+G43+G45+G49</f>
        <v>179675.87119999999</v>
      </c>
      <c r="H24" s="88">
        <f t="shared" ref="H24:I24" si="10">H26+H27+H28+H30+H50+H52+H54+H53+H29+H47+H31+H43+H45+H49</f>
        <v>168745.125</v>
      </c>
      <c r="I24" s="88">
        <f t="shared" si="10"/>
        <v>152222.103</v>
      </c>
      <c r="J24" s="88">
        <f t="shared" ref="J24" si="11">J26+J27+J28+J30+J50+J52+J54+J53</f>
        <v>316050.14081000001</v>
      </c>
    </row>
    <row r="25" spans="1:47" s="54" customFormat="1" ht="18.75" customHeight="1" x14ac:dyDescent="0.2">
      <c r="A25" s="141"/>
      <c r="B25" s="140"/>
      <c r="C25" s="47" t="s">
        <v>64</v>
      </c>
      <c r="D25" s="88">
        <f>D32</f>
        <v>4033.8878800000002</v>
      </c>
      <c r="E25" s="88">
        <f t="shared" ref="E25:I25" si="12">E32</f>
        <v>3538.3795599999999</v>
      </c>
      <c r="F25" s="88">
        <f t="shared" si="12"/>
        <v>1435.1230599999999</v>
      </c>
      <c r="G25" s="88">
        <f t="shared" si="12"/>
        <v>223.48204000000001</v>
      </c>
      <c r="H25" s="88">
        <f t="shared" si="12"/>
        <v>0</v>
      </c>
      <c r="I25" s="88">
        <f t="shared" si="12"/>
        <v>0</v>
      </c>
      <c r="J25" s="88">
        <f t="shared" si="2"/>
        <v>9230.8725400000003</v>
      </c>
    </row>
    <row r="26" spans="1:47" s="1" customFormat="1" ht="55.5" customHeight="1" x14ac:dyDescent="0.2">
      <c r="A26" s="53" t="s">
        <v>21</v>
      </c>
      <c r="B26" s="2" t="s">
        <v>7</v>
      </c>
      <c r="C26" s="7" t="s">
        <v>81</v>
      </c>
      <c r="D26" s="85">
        <v>60405.91158</v>
      </c>
      <c r="E26" s="85">
        <v>75035.44</v>
      </c>
      <c r="F26" s="86">
        <v>15181.461090000001</v>
      </c>
      <c r="G26" s="85">
        <v>0</v>
      </c>
      <c r="H26" s="85">
        <v>0</v>
      </c>
      <c r="I26" s="85">
        <v>0</v>
      </c>
      <c r="J26" s="85">
        <f t="shared" si="2"/>
        <v>150622.81267000001</v>
      </c>
    </row>
    <row r="27" spans="1:47" s="1" customFormat="1" ht="28.5" customHeight="1" x14ac:dyDescent="0.2">
      <c r="A27" s="53" t="s">
        <v>20</v>
      </c>
      <c r="B27" s="2" t="s">
        <v>8</v>
      </c>
      <c r="C27" s="7" t="s">
        <v>81</v>
      </c>
      <c r="D27" s="85">
        <v>49246.142229999998</v>
      </c>
      <c r="E27" s="85">
        <v>76474.997709999996</v>
      </c>
      <c r="F27" s="85">
        <v>6462.8660499999996</v>
      </c>
      <c r="G27" s="85">
        <v>0</v>
      </c>
      <c r="H27" s="85">
        <v>0</v>
      </c>
      <c r="I27" s="85">
        <v>0</v>
      </c>
      <c r="J27" s="85">
        <f t="shared" si="2"/>
        <v>132184.00599000001</v>
      </c>
    </row>
    <row r="28" spans="1:47" s="1" customFormat="1" ht="42.75" customHeight="1" x14ac:dyDescent="0.2">
      <c r="A28" s="76" t="s">
        <v>118</v>
      </c>
      <c r="B28" s="2" t="s">
        <v>192</v>
      </c>
      <c r="C28" s="7" t="s">
        <v>81</v>
      </c>
      <c r="D28" s="86">
        <v>100</v>
      </c>
      <c r="E28" s="86">
        <v>0</v>
      </c>
      <c r="F28" s="86">
        <v>0</v>
      </c>
      <c r="G28" s="86">
        <v>0</v>
      </c>
      <c r="H28" s="86">
        <v>0</v>
      </c>
      <c r="I28" s="86">
        <v>0</v>
      </c>
      <c r="J28" s="86">
        <f t="shared" si="2"/>
        <v>100</v>
      </c>
    </row>
    <row r="29" spans="1:47" s="1" customFormat="1" ht="42.75" customHeight="1" x14ac:dyDescent="0.2">
      <c r="A29" s="76" t="s">
        <v>25</v>
      </c>
      <c r="B29" s="2" t="s">
        <v>77</v>
      </c>
      <c r="C29" s="7" t="s">
        <v>81</v>
      </c>
      <c r="D29" s="86">
        <v>200</v>
      </c>
      <c r="E29" s="86">
        <v>68.858270000000005</v>
      </c>
      <c r="F29" s="86">
        <v>0</v>
      </c>
      <c r="G29" s="86">
        <v>0</v>
      </c>
      <c r="H29" s="86">
        <v>0</v>
      </c>
      <c r="I29" s="86">
        <v>0</v>
      </c>
      <c r="J29" s="86">
        <f t="shared" si="2"/>
        <v>268.85827</v>
      </c>
    </row>
    <row r="30" spans="1:47" s="1" customFormat="1" ht="32.25" customHeight="1" x14ac:dyDescent="0.2">
      <c r="A30" s="53" t="s">
        <v>109</v>
      </c>
      <c r="B30" s="2" t="s">
        <v>9</v>
      </c>
      <c r="C30" s="7" t="s">
        <v>81</v>
      </c>
      <c r="D30" s="85">
        <v>1537.0724700000001</v>
      </c>
      <c r="E30" s="85">
        <v>12829.728730000001</v>
      </c>
      <c r="F30" s="85">
        <v>30.008679999999998</v>
      </c>
      <c r="G30" s="85">
        <v>0</v>
      </c>
      <c r="H30" s="85">
        <v>0</v>
      </c>
      <c r="I30" s="85">
        <v>0</v>
      </c>
      <c r="J30" s="85">
        <f t="shared" si="2"/>
        <v>14396.809880000003</v>
      </c>
    </row>
    <row r="31" spans="1:47" s="1" customFormat="1" ht="32.25" customHeight="1" x14ac:dyDescent="0.2">
      <c r="A31" s="53" t="s">
        <v>110</v>
      </c>
      <c r="B31" s="2" t="s">
        <v>11</v>
      </c>
      <c r="C31" s="7" t="s">
        <v>81</v>
      </c>
      <c r="D31" s="85">
        <v>0</v>
      </c>
      <c r="E31" s="85">
        <v>0</v>
      </c>
      <c r="F31" s="85">
        <v>149421.59643999999</v>
      </c>
      <c r="G31" s="85">
        <v>179610.70040999999</v>
      </c>
      <c r="H31" s="85">
        <v>168745.125</v>
      </c>
      <c r="I31" s="85">
        <v>152222.103</v>
      </c>
      <c r="J31" s="85">
        <f t="shared" si="2"/>
        <v>649999.52484999993</v>
      </c>
    </row>
    <row r="32" spans="1:47" ht="30" customHeight="1" x14ac:dyDescent="0.2">
      <c r="A32" s="53" t="s">
        <v>111</v>
      </c>
      <c r="B32" s="2" t="s">
        <v>17</v>
      </c>
      <c r="C32" s="80" t="s">
        <v>64</v>
      </c>
      <c r="D32" s="85">
        <v>4033.8878800000002</v>
      </c>
      <c r="E32" s="85">
        <v>3538.3795599999999</v>
      </c>
      <c r="F32" s="86">
        <v>1435.1230599999999</v>
      </c>
      <c r="G32" s="85">
        <v>223.48204000000001</v>
      </c>
      <c r="H32" s="85">
        <v>0</v>
      </c>
      <c r="I32" s="85">
        <v>0</v>
      </c>
      <c r="J32" s="85">
        <f t="shared" si="2"/>
        <v>9230.8725400000003</v>
      </c>
    </row>
    <row r="33" spans="1:10" ht="23.25" customHeight="1" x14ac:dyDescent="0.2">
      <c r="A33" s="136" t="s">
        <v>112</v>
      </c>
      <c r="B33" s="127" t="s">
        <v>193</v>
      </c>
      <c r="C33" s="80" t="s">
        <v>61</v>
      </c>
      <c r="D33" s="86">
        <v>14564.172</v>
      </c>
      <c r="E33" s="86">
        <v>19202.315999999999</v>
      </c>
      <c r="F33" s="86">
        <v>15160.361999999999</v>
      </c>
      <c r="G33" s="86">
        <v>18938.135999999999</v>
      </c>
      <c r="H33" s="86">
        <v>17337.348000000002</v>
      </c>
      <c r="I33" s="86">
        <v>16767.576000000001</v>
      </c>
      <c r="J33" s="86">
        <f t="shared" si="2"/>
        <v>101969.91</v>
      </c>
    </row>
    <row r="34" spans="1:10" ht="41.25" customHeight="1" x14ac:dyDescent="0.2">
      <c r="A34" s="137"/>
      <c r="B34" s="128"/>
      <c r="C34" s="80" t="s">
        <v>62</v>
      </c>
      <c r="D34" s="86">
        <v>2774.1280000000002</v>
      </c>
      <c r="E34" s="86">
        <v>3657.5839999999998</v>
      </c>
      <c r="F34" s="86">
        <v>2887.6880000000001</v>
      </c>
      <c r="G34" s="86">
        <v>3607.2640000000001</v>
      </c>
      <c r="H34" s="86">
        <v>3302.3519999999999</v>
      </c>
      <c r="I34" s="86">
        <v>3193.8240000000001</v>
      </c>
      <c r="J34" s="86">
        <f t="shared" si="2"/>
        <v>19422.84</v>
      </c>
    </row>
    <row r="35" spans="1:10" ht="66" customHeight="1" x14ac:dyDescent="0.2">
      <c r="A35" s="53" t="s">
        <v>113</v>
      </c>
      <c r="B35" s="2" t="s">
        <v>67</v>
      </c>
      <c r="C35" s="80" t="s">
        <v>62</v>
      </c>
      <c r="D35" s="85">
        <v>7900.75</v>
      </c>
      <c r="E35" s="85">
        <f>9679.14+75.46</f>
        <v>9754.5999999999985</v>
      </c>
      <c r="F35" s="85">
        <v>11894.05</v>
      </c>
      <c r="G35" s="86">
        <v>12993.1</v>
      </c>
      <c r="H35" s="86">
        <v>12993.1</v>
      </c>
      <c r="I35" s="86">
        <v>12993.1</v>
      </c>
      <c r="J35" s="86">
        <f t="shared" si="2"/>
        <v>68528.7</v>
      </c>
    </row>
    <row r="36" spans="1:10" ht="48.75" customHeight="1" x14ac:dyDescent="0.2">
      <c r="A36" s="53" t="s">
        <v>119</v>
      </c>
      <c r="B36" s="2" t="s">
        <v>10</v>
      </c>
      <c r="C36" s="80" t="s">
        <v>62</v>
      </c>
      <c r="D36" s="89">
        <f t="shared" ref="D36" si="13">D37+D38+D39</f>
        <v>319783.46299999999</v>
      </c>
      <c r="E36" s="89">
        <f>SUM(E37:E39)</f>
        <v>376342.37400000001</v>
      </c>
      <c r="F36" s="89">
        <f>F37+F38+F39+F40</f>
        <v>433250.33500000002</v>
      </c>
      <c r="G36" s="89">
        <f t="shared" ref="G36:I36" si="14">G37+G38+G39+G40</f>
        <v>522154.84600000002</v>
      </c>
      <c r="H36" s="89">
        <f t="shared" si="14"/>
        <v>578596.42099999997</v>
      </c>
      <c r="I36" s="89">
        <f t="shared" si="14"/>
        <v>622260.14</v>
      </c>
      <c r="J36" s="89">
        <f t="shared" ref="J36" si="15">J37+J38+J39</f>
        <v>770245.49345000007</v>
      </c>
    </row>
    <row r="37" spans="1:10" ht="54" customHeight="1" x14ac:dyDescent="0.2">
      <c r="A37" s="53" t="s">
        <v>120</v>
      </c>
      <c r="B37" s="2" t="s">
        <v>7</v>
      </c>
      <c r="C37" s="80" t="s">
        <v>62</v>
      </c>
      <c r="D37" s="85">
        <v>287770.46299999999</v>
      </c>
      <c r="E37" s="85">
        <v>335823.17754</v>
      </c>
      <c r="F37" s="86">
        <v>73772.819140000007</v>
      </c>
      <c r="G37" s="85">
        <v>0</v>
      </c>
      <c r="H37" s="85">
        <v>0</v>
      </c>
      <c r="I37" s="85">
        <v>0</v>
      </c>
      <c r="J37" s="85">
        <f t="shared" si="2"/>
        <v>697366.45968000009</v>
      </c>
    </row>
    <row r="38" spans="1:10" ht="34.5" customHeight="1" x14ac:dyDescent="0.2">
      <c r="A38" s="53" t="s">
        <v>121</v>
      </c>
      <c r="B38" s="2" t="s">
        <v>8</v>
      </c>
      <c r="C38" s="80" t="s">
        <v>62</v>
      </c>
      <c r="D38" s="85">
        <v>32013</v>
      </c>
      <c r="E38" s="85">
        <v>40508.050000000003</v>
      </c>
      <c r="F38" s="85">
        <v>346.83731</v>
      </c>
      <c r="G38" s="85">
        <v>0</v>
      </c>
      <c r="H38" s="85">
        <v>0</v>
      </c>
      <c r="I38" s="85">
        <v>0</v>
      </c>
      <c r="J38" s="85">
        <f t="shared" si="2"/>
        <v>72867.887310000006</v>
      </c>
    </row>
    <row r="39" spans="1:10" ht="34.5" customHeight="1" x14ac:dyDescent="0.2">
      <c r="A39" s="117" t="s">
        <v>122</v>
      </c>
      <c r="B39" s="101" t="s">
        <v>9</v>
      </c>
      <c r="C39" s="80" t="s">
        <v>62</v>
      </c>
      <c r="D39" s="85">
        <v>0</v>
      </c>
      <c r="E39" s="85">
        <v>11.146459999999999</v>
      </c>
      <c r="F39" s="85">
        <v>0</v>
      </c>
      <c r="G39" s="85">
        <v>0</v>
      </c>
      <c r="H39" s="85">
        <v>0</v>
      </c>
      <c r="I39" s="100">
        <v>0</v>
      </c>
      <c r="J39" s="100">
        <f t="shared" si="2"/>
        <v>11.146459999999999</v>
      </c>
    </row>
    <row r="40" spans="1:10" ht="47.25" customHeight="1" x14ac:dyDescent="0.2">
      <c r="A40" s="117" t="s">
        <v>123</v>
      </c>
      <c r="B40" s="2" t="s">
        <v>11</v>
      </c>
      <c r="C40" s="80" t="s">
        <v>62</v>
      </c>
      <c r="D40" s="85">
        <v>0</v>
      </c>
      <c r="E40" s="85">
        <v>0</v>
      </c>
      <c r="F40" s="85">
        <v>359130.67855000001</v>
      </c>
      <c r="G40" s="85">
        <v>522154.84600000002</v>
      </c>
      <c r="H40" s="85">
        <v>578596.42099999997</v>
      </c>
      <c r="I40" s="100">
        <v>622260.14</v>
      </c>
      <c r="J40" s="100">
        <f t="shared" si="2"/>
        <v>2082142.08555</v>
      </c>
    </row>
    <row r="41" spans="1:10" ht="51" customHeight="1" x14ac:dyDescent="0.2">
      <c r="A41" s="119" t="s">
        <v>124</v>
      </c>
      <c r="B41" s="118" t="s">
        <v>68</v>
      </c>
      <c r="C41" s="80" t="s">
        <v>61</v>
      </c>
      <c r="D41" s="86">
        <v>23676</v>
      </c>
      <c r="E41" s="86">
        <v>29133</v>
      </c>
      <c r="F41" s="86">
        <v>39630.239999999998</v>
      </c>
      <c r="G41" s="86">
        <v>42354</v>
      </c>
      <c r="H41" s="86">
        <v>42354</v>
      </c>
      <c r="I41" s="90">
        <v>42588</v>
      </c>
      <c r="J41" s="90">
        <f t="shared" si="2"/>
        <v>219735.24</v>
      </c>
    </row>
    <row r="42" spans="1:10" ht="51" customHeight="1" x14ac:dyDescent="0.2">
      <c r="A42" s="136" t="s">
        <v>125</v>
      </c>
      <c r="B42" s="127" t="s">
        <v>176</v>
      </c>
      <c r="C42" s="80" t="s">
        <v>62</v>
      </c>
      <c r="D42" s="86">
        <v>0</v>
      </c>
      <c r="E42" s="86">
        <v>0</v>
      </c>
      <c r="F42" s="86">
        <v>0</v>
      </c>
      <c r="G42" s="86">
        <v>2814.4082199999998</v>
      </c>
      <c r="H42" s="86">
        <v>0</v>
      </c>
      <c r="I42" s="90">
        <v>0</v>
      </c>
      <c r="J42" s="90">
        <f t="shared" si="2"/>
        <v>2814.4082199999998</v>
      </c>
    </row>
    <row r="43" spans="1:10" ht="51" customHeight="1" x14ac:dyDescent="0.2">
      <c r="A43" s="137"/>
      <c r="B43" s="128"/>
      <c r="C43" s="80" t="s">
        <v>81</v>
      </c>
      <c r="D43" s="86">
        <v>0</v>
      </c>
      <c r="E43" s="86">
        <v>0</v>
      </c>
      <c r="F43" s="86">
        <v>0</v>
      </c>
      <c r="G43" s="86">
        <v>28.428370000000001</v>
      </c>
      <c r="H43" s="86">
        <v>0</v>
      </c>
      <c r="I43" s="90">
        <v>0</v>
      </c>
      <c r="J43" s="90">
        <f t="shared" si="2"/>
        <v>28.428370000000001</v>
      </c>
    </row>
    <row r="44" spans="1:10" ht="51" customHeight="1" x14ac:dyDescent="0.2">
      <c r="A44" s="136" t="s">
        <v>126</v>
      </c>
      <c r="B44" s="127" t="s">
        <v>177</v>
      </c>
      <c r="C44" s="80" t="s">
        <v>62</v>
      </c>
      <c r="D44" s="86">
        <v>0</v>
      </c>
      <c r="E44" s="86">
        <v>0</v>
      </c>
      <c r="F44" s="86">
        <v>0</v>
      </c>
      <c r="G44" s="86">
        <v>2549.9999899999998</v>
      </c>
      <c r="H44" s="86">
        <v>0</v>
      </c>
      <c r="I44" s="90">
        <v>0</v>
      </c>
      <c r="J44" s="90">
        <f t="shared" si="2"/>
        <v>2549.9999899999998</v>
      </c>
    </row>
    <row r="45" spans="1:10" ht="51" customHeight="1" x14ac:dyDescent="0.2">
      <c r="A45" s="137"/>
      <c r="B45" s="128"/>
      <c r="C45" s="80" t="s">
        <v>81</v>
      </c>
      <c r="D45" s="86">
        <v>0</v>
      </c>
      <c r="E45" s="86">
        <v>0</v>
      </c>
      <c r="F45" s="86">
        <v>0</v>
      </c>
      <c r="G45" s="86">
        <v>25.757580000000001</v>
      </c>
      <c r="H45" s="86">
        <v>0</v>
      </c>
      <c r="I45" s="90">
        <v>0</v>
      </c>
      <c r="J45" s="90">
        <f t="shared" si="2"/>
        <v>25.757580000000001</v>
      </c>
    </row>
    <row r="46" spans="1:10" ht="36" customHeight="1" x14ac:dyDescent="0.2">
      <c r="A46" s="136" t="s">
        <v>127</v>
      </c>
      <c r="B46" s="127" t="s">
        <v>82</v>
      </c>
      <c r="C46" s="80" t="s">
        <v>62</v>
      </c>
      <c r="D46" s="86">
        <v>0</v>
      </c>
      <c r="E46" s="86">
        <v>0</v>
      </c>
      <c r="F46" s="86">
        <v>1500</v>
      </c>
      <c r="G46" s="86">
        <v>0</v>
      </c>
      <c r="H46" s="86">
        <v>0</v>
      </c>
      <c r="I46" s="90">
        <v>0</v>
      </c>
      <c r="J46" s="90">
        <f t="shared" si="2"/>
        <v>1500</v>
      </c>
    </row>
    <row r="47" spans="1:10" ht="30.75" customHeight="1" x14ac:dyDescent="0.2">
      <c r="A47" s="137"/>
      <c r="B47" s="128"/>
      <c r="C47" s="80" t="s">
        <v>81</v>
      </c>
      <c r="D47" s="86">
        <v>0</v>
      </c>
      <c r="E47" s="86">
        <v>0</v>
      </c>
      <c r="F47" s="86">
        <v>15.15152</v>
      </c>
      <c r="G47" s="86">
        <v>0</v>
      </c>
      <c r="H47" s="86">
        <v>0</v>
      </c>
      <c r="I47" s="90">
        <v>0</v>
      </c>
      <c r="J47" s="90">
        <f t="shared" si="2"/>
        <v>15.15152</v>
      </c>
    </row>
    <row r="48" spans="1:10" ht="30.75" customHeight="1" x14ac:dyDescent="0.2">
      <c r="A48" s="136" t="s">
        <v>128</v>
      </c>
      <c r="B48" s="127" t="s">
        <v>178</v>
      </c>
      <c r="C48" s="80" t="s">
        <v>62</v>
      </c>
      <c r="D48" s="86">
        <v>0</v>
      </c>
      <c r="E48" s="86">
        <v>0</v>
      </c>
      <c r="F48" s="86">
        <v>0</v>
      </c>
      <c r="G48" s="86">
        <v>1087.4995799999999</v>
      </c>
      <c r="H48" s="86">
        <v>0</v>
      </c>
      <c r="I48" s="90">
        <v>0</v>
      </c>
      <c r="J48" s="90">
        <f t="shared" si="2"/>
        <v>1087.4995799999999</v>
      </c>
    </row>
    <row r="49" spans="1:10" ht="30.75" customHeight="1" x14ac:dyDescent="0.2">
      <c r="A49" s="137"/>
      <c r="B49" s="128"/>
      <c r="C49" s="80" t="s">
        <v>81</v>
      </c>
      <c r="D49" s="86">
        <v>0</v>
      </c>
      <c r="E49" s="86">
        <v>0</v>
      </c>
      <c r="F49" s="86">
        <v>0</v>
      </c>
      <c r="G49" s="86">
        <v>10.98484</v>
      </c>
      <c r="H49" s="86">
        <v>0</v>
      </c>
      <c r="I49" s="90">
        <v>0</v>
      </c>
      <c r="J49" s="90">
        <f t="shared" si="2"/>
        <v>10.98484</v>
      </c>
    </row>
    <row r="50" spans="1:10" ht="36.75" customHeight="1" x14ac:dyDescent="0.2">
      <c r="A50" s="112" t="s">
        <v>129</v>
      </c>
      <c r="B50" s="2" t="s">
        <v>26</v>
      </c>
      <c r="C50" s="80" t="s">
        <v>81</v>
      </c>
      <c r="D50" s="85">
        <v>400</v>
      </c>
      <c r="E50" s="85">
        <v>400</v>
      </c>
      <c r="F50" s="86">
        <v>150</v>
      </c>
      <c r="G50" s="85">
        <v>0</v>
      </c>
      <c r="H50" s="85">
        <v>0</v>
      </c>
      <c r="I50" s="85">
        <v>0</v>
      </c>
      <c r="J50" s="85">
        <f t="shared" si="2"/>
        <v>950</v>
      </c>
    </row>
    <row r="51" spans="1:10" ht="24" customHeight="1" x14ac:dyDescent="0.2">
      <c r="A51" s="152" t="s">
        <v>130</v>
      </c>
      <c r="B51" s="129" t="s">
        <v>70</v>
      </c>
      <c r="C51" s="51" t="s">
        <v>62</v>
      </c>
      <c r="D51" s="85">
        <v>3570.91903</v>
      </c>
      <c r="E51" s="85">
        <v>5763.2710699999998</v>
      </c>
      <c r="F51" s="86">
        <v>11951.939350000001</v>
      </c>
      <c r="G51" s="86">
        <v>0</v>
      </c>
      <c r="H51" s="86">
        <v>0</v>
      </c>
      <c r="I51" s="86">
        <v>0</v>
      </c>
      <c r="J51" s="86">
        <f t="shared" si="2"/>
        <v>21286.12945</v>
      </c>
    </row>
    <row r="52" spans="1:10" ht="30.75" customHeight="1" x14ac:dyDescent="0.2">
      <c r="A52" s="146"/>
      <c r="B52" s="130"/>
      <c r="C52" s="7" t="s">
        <v>81</v>
      </c>
      <c r="D52" s="85">
        <v>110.44079000000001</v>
      </c>
      <c r="E52" s="85">
        <v>178.24549999999999</v>
      </c>
      <c r="F52" s="86">
        <v>5438.8299299999999</v>
      </c>
      <c r="G52" s="86">
        <v>0</v>
      </c>
      <c r="H52" s="86">
        <v>0</v>
      </c>
      <c r="I52" s="86">
        <v>0</v>
      </c>
      <c r="J52" s="86">
        <f t="shared" si="2"/>
        <v>5727.5162199999995</v>
      </c>
    </row>
    <row r="53" spans="1:10" ht="30.75" customHeight="1" x14ac:dyDescent="0.2">
      <c r="A53" s="113" t="s">
        <v>131</v>
      </c>
      <c r="B53" s="115" t="s">
        <v>75</v>
      </c>
      <c r="C53" s="7" t="s">
        <v>81</v>
      </c>
      <c r="D53" s="85">
        <v>807.80110000000002</v>
      </c>
      <c r="E53" s="85">
        <v>300</v>
      </c>
      <c r="F53" s="86">
        <v>249.84962999999999</v>
      </c>
      <c r="G53" s="86">
        <v>0</v>
      </c>
      <c r="H53" s="86">
        <v>0</v>
      </c>
      <c r="I53" s="86">
        <v>0</v>
      </c>
      <c r="J53" s="86">
        <f t="shared" si="2"/>
        <v>1357.6507300000001</v>
      </c>
    </row>
    <row r="54" spans="1:10" ht="30.75" customHeight="1" x14ac:dyDescent="0.2">
      <c r="A54" s="124" t="s">
        <v>132</v>
      </c>
      <c r="B54" s="123" t="s">
        <v>22</v>
      </c>
      <c r="C54" s="7" t="s">
        <v>81</v>
      </c>
      <c r="D54" s="85">
        <v>5220.5109300000004</v>
      </c>
      <c r="E54" s="85">
        <v>1435.2083600000001</v>
      </c>
      <c r="F54" s="86">
        <v>4055.6260299999999</v>
      </c>
      <c r="G54" s="86">
        <v>0</v>
      </c>
      <c r="H54" s="86">
        <v>0</v>
      </c>
      <c r="I54" s="86">
        <v>0</v>
      </c>
      <c r="J54" s="86">
        <f t="shared" si="2"/>
        <v>10711.34532</v>
      </c>
    </row>
    <row r="55" spans="1:10" ht="48.75" customHeight="1" x14ac:dyDescent="0.2">
      <c r="A55" s="124" t="s">
        <v>164</v>
      </c>
      <c r="B55" s="123" t="s">
        <v>166</v>
      </c>
      <c r="C55" s="98" t="s">
        <v>62</v>
      </c>
      <c r="D55" s="85">
        <v>0</v>
      </c>
      <c r="E55" s="85">
        <v>0</v>
      </c>
      <c r="F55" s="86">
        <v>9785.6200000000008</v>
      </c>
      <c r="G55" s="86">
        <v>0</v>
      </c>
      <c r="H55" s="86">
        <v>0</v>
      </c>
      <c r="I55" s="86">
        <v>0</v>
      </c>
      <c r="J55" s="86">
        <f t="shared" si="2"/>
        <v>9785.6200000000008</v>
      </c>
    </row>
    <row r="56" spans="1:10" ht="43.5" customHeight="1" x14ac:dyDescent="0.2">
      <c r="A56" s="124" t="s">
        <v>165</v>
      </c>
      <c r="B56" s="123" t="s">
        <v>71</v>
      </c>
      <c r="C56" s="98" t="s">
        <v>62</v>
      </c>
      <c r="D56" s="85">
        <v>0</v>
      </c>
      <c r="E56" s="85">
        <v>0</v>
      </c>
      <c r="F56" s="86">
        <v>0</v>
      </c>
      <c r="G56" s="86">
        <v>0</v>
      </c>
      <c r="H56" s="86">
        <v>0</v>
      </c>
      <c r="I56" s="86">
        <v>0</v>
      </c>
      <c r="J56" s="86">
        <f t="shared" si="2"/>
        <v>0</v>
      </c>
    </row>
    <row r="57" spans="1:10" ht="48" customHeight="1" x14ac:dyDescent="0.2">
      <c r="A57" s="121" t="s">
        <v>182</v>
      </c>
      <c r="B57" s="114" t="s">
        <v>78</v>
      </c>
      <c r="C57" s="98" t="s">
        <v>62</v>
      </c>
      <c r="D57" s="85">
        <v>0</v>
      </c>
      <c r="E57" s="85">
        <v>0</v>
      </c>
      <c r="F57" s="86">
        <v>0</v>
      </c>
      <c r="G57" s="86">
        <v>0</v>
      </c>
      <c r="H57" s="86">
        <v>0</v>
      </c>
      <c r="I57" s="86">
        <v>0</v>
      </c>
      <c r="J57" s="86">
        <f t="shared" si="2"/>
        <v>0</v>
      </c>
    </row>
    <row r="58" spans="1:10" ht="21.75" customHeight="1" x14ac:dyDescent="0.2">
      <c r="A58" s="125" t="s">
        <v>183</v>
      </c>
      <c r="B58" s="129" t="s">
        <v>194</v>
      </c>
      <c r="C58" s="98" t="s">
        <v>62</v>
      </c>
      <c r="D58" s="85">
        <v>0</v>
      </c>
      <c r="E58" s="85">
        <v>11.899760000000001</v>
      </c>
      <c r="F58" s="86">
        <v>57.118850000000002</v>
      </c>
      <c r="G58" s="86">
        <v>59.593069999999997</v>
      </c>
      <c r="H58" s="86">
        <v>60.497280000000003</v>
      </c>
      <c r="I58" s="86">
        <v>61.591610000000003</v>
      </c>
      <c r="J58" s="86">
        <f t="shared" si="2"/>
        <v>250.70056999999997</v>
      </c>
    </row>
    <row r="59" spans="1:10" ht="25.5" customHeight="1" x14ac:dyDescent="0.2">
      <c r="A59" s="126"/>
      <c r="B59" s="130"/>
      <c r="C59" s="98" t="s">
        <v>61</v>
      </c>
      <c r="D59" s="85">
        <v>0</v>
      </c>
      <c r="E59" s="85">
        <v>583.08824000000004</v>
      </c>
      <c r="F59" s="86">
        <v>2798.8235500000001</v>
      </c>
      <c r="G59" s="86">
        <v>2920.0602100000001</v>
      </c>
      <c r="H59" s="86">
        <v>2964.36672</v>
      </c>
      <c r="I59" s="86">
        <v>3017.9890300000002</v>
      </c>
      <c r="J59" s="86">
        <f t="shared" si="2"/>
        <v>12284.32775</v>
      </c>
    </row>
    <row r="60" spans="1:10" ht="51" customHeight="1" x14ac:dyDescent="0.2">
      <c r="A60" s="107" t="s">
        <v>184</v>
      </c>
      <c r="B60" s="108" t="s">
        <v>195</v>
      </c>
      <c r="C60" s="98" t="s">
        <v>61</v>
      </c>
      <c r="D60" s="85">
        <v>0</v>
      </c>
      <c r="E60" s="85">
        <v>0</v>
      </c>
      <c r="F60" s="86">
        <v>507.78</v>
      </c>
      <c r="G60" s="86">
        <v>1523.34</v>
      </c>
      <c r="H60" s="86">
        <v>1523.34</v>
      </c>
      <c r="I60" s="86">
        <v>1523.34</v>
      </c>
      <c r="J60" s="86">
        <f t="shared" si="2"/>
        <v>5077.8</v>
      </c>
    </row>
    <row r="61" spans="1:10" s="1" customFormat="1" ht="24.75" customHeight="1" x14ac:dyDescent="0.2">
      <c r="A61" s="134" t="s">
        <v>6</v>
      </c>
      <c r="B61" s="142" t="s">
        <v>18</v>
      </c>
      <c r="C61" s="47" t="s">
        <v>63</v>
      </c>
      <c r="D61" s="91">
        <f>SUM(D62:D65)</f>
        <v>40986.120790000001</v>
      </c>
      <c r="E61" s="91">
        <f t="shared" ref="E61:I61" si="16">SUM(E62:E65)</f>
        <v>48414.522440000001</v>
      </c>
      <c r="F61" s="91">
        <f t="shared" si="16"/>
        <v>66696.836569999999</v>
      </c>
      <c r="G61" s="91">
        <f t="shared" si="16"/>
        <v>72750.295400000003</v>
      </c>
      <c r="H61" s="91">
        <f t="shared" si="16"/>
        <v>65641.232000000004</v>
      </c>
      <c r="I61" s="91">
        <f t="shared" si="16"/>
        <v>67916.092000000004</v>
      </c>
      <c r="J61" s="91">
        <f t="shared" si="2"/>
        <v>362405.0992</v>
      </c>
    </row>
    <row r="62" spans="1:10" s="1" customFormat="1" ht="19.5" customHeight="1" x14ac:dyDescent="0.2">
      <c r="A62" s="135"/>
      <c r="B62" s="143"/>
      <c r="C62" s="47" t="s">
        <v>61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  <c r="I62" s="91">
        <v>0</v>
      </c>
      <c r="J62" s="91">
        <f t="shared" si="2"/>
        <v>0</v>
      </c>
    </row>
    <row r="63" spans="1:10" s="1" customFormat="1" ht="18.75" customHeight="1" x14ac:dyDescent="0.2">
      <c r="A63" s="135"/>
      <c r="B63" s="143"/>
      <c r="C63" s="47" t="s">
        <v>62</v>
      </c>
      <c r="D63" s="91">
        <f t="shared" ref="D63:F63" si="17">D77</f>
        <v>2962.92004</v>
      </c>
      <c r="E63" s="91">
        <f t="shared" si="17"/>
        <v>5228.7006499999998</v>
      </c>
      <c r="F63" s="91">
        <f t="shared" si="17"/>
        <v>7898.3783999999996</v>
      </c>
      <c r="G63" s="91">
        <f>G77+G76</f>
        <v>10044.365400000001</v>
      </c>
      <c r="H63" s="91">
        <f t="shared" ref="H63:I63" si="18">H77+H76</f>
        <v>1136.1420000000001</v>
      </c>
      <c r="I63" s="91">
        <f t="shared" si="18"/>
        <v>1136.1420000000001</v>
      </c>
      <c r="J63" s="91">
        <f t="shared" si="2"/>
        <v>28406.64849</v>
      </c>
    </row>
    <row r="64" spans="1:10" s="1" customFormat="1" ht="36.75" customHeight="1" x14ac:dyDescent="0.2">
      <c r="A64" s="135"/>
      <c r="B64" s="143"/>
      <c r="C64" s="47" t="s">
        <v>81</v>
      </c>
      <c r="D64" s="91">
        <f>D66+D71+D75+D78+D74</f>
        <v>38023.200750000004</v>
      </c>
      <c r="E64" s="91">
        <f t="shared" ref="E64" si="19">E66+E71+E75+E78+E74</f>
        <v>43185.821790000002</v>
      </c>
      <c r="F64" s="91">
        <f>F66+F71+F75+F78+F74+F79</f>
        <v>58798.458170000005</v>
      </c>
      <c r="G64" s="91">
        <f t="shared" ref="G64:I64" si="20">G66+G71+G75+G78+G74+G79</f>
        <v>62705.93</v>
      </c>
      <c r="H64" s="91">
        <f t="shared" si="20"/>
        <v>64505.09</v>
      </c>
      <c r="I64" s="91">
        <f t="shared" si="20"/>
        <v>66779.95</v>
      </c>
      <c r="J64" s="91">
        <f t="shared" si="2"/>
        <v>333998.45071</v>
      </c>
    </row>
    <row r="65" spans="1:10" s="1" customFormat="1" ht="27.75" customHeight="1" x14ac:dyDescent="0.2">
      <c r="A65" s="141"/>
      <c r="B65" s="144"/>
      <c r="C65" s="47" t="s">
        <v>64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f t="shared" si="2"/>
        <v>0</v>
      </c>
    </row>
    <row r="66" spans="1:10" s="1" customFormat="1" ht="63.75" customHeight="1" x14ac:dyDescent="0.2">
      <c r="A66" s="71" t="s">
        <v>2</v>
      </c>
      <c r="B66" s="73" t="s">
        <v>83</v>
      </c>
      <c r="C66" s="72"/>
      <c r="D66" s="92">
        <f>D67+D68+D69+D70</f>
        <v>15798.55387</v>
      </c>
      <c r="E66" s="92">
        <f t="shared" ref="E66:I66" si="21">E67+E68+E69+E70</f>
        <v>16416.8</v>
      </c>
      <c r="F66" s="92">
        <f t="shared" si="21"/>
        <v>21927.08</v>
      </c>
      <c r="G66" s="92">
        <f t="shared" si="21"/>
        <v>28768.78</v>
      </c>
      <c r="H66" s="92">
        <f t="shared" si="21"/>
        <v>29363.51</v>
      </c>
      <c r="I66" s="92">
        <f t="shared" si="21"/>
        <v>30398.03</v>
      </c>
      <c r="J66" s="92">
        <f t="shared" si="2"/>
        <v>142672.75387000002</v>
      </c>
    </row>
    <row r="67" spans="1:10" s="1" customFormat="1" ht="48.75" customHeight="1" x14ac:dyDescent="0.2">
      <c r="A67" s="53" t="s">
        <v>133</v>
      </c>
      <c r="B67" s="48" t="s">
        <v>7</v>
      </c>
      <c r="C67" s="7" t="s">
        <v>81</v>
      </c>
      <c r="D67" s="93">
        <v>14389.6</v>
      </c>
      <c r="E67" s="93">
        <v>14408</v>
      </c>
      <c r="F67" s="93">
        <v>18650.830000000002</v>
      </c>
      <c r="G67" s="93">
        <v>24938.2</v>
      </c>
      <c r="H67" s="93">
        <v>25932.93</v>
      </c>
      <c r="I67" s="93">
        <v>26967.45</v>
      </c>
      <c r="J67" s="93">
        <f t="shared" si="2"/>
        <v>125287.01</v>
      </c>
    </row>
    <row r="68" spans="1:10" s="1" customFormat="1" ht="27" customHeight="1" x14ac:dyDescent="0.2">
      <c r="A68" s="53" t="s">
        <v>134</v>
      </c>
      <c r="B68" s="48" t="s">
        <v>8</v>
      </c>
      <c r="C68" s="7" t="s">
        <v>81</v>
      </c>
      <c r="D68" s="93">
        <f>1018.5-D69</f>
        <v>943.5</v>
      </c>
      <c r="E68" s="93">
        <v>1428.8</v>
      </c>
      <c r="F68" s="93">
        <v>2439.3000000000002</v>
      </c>
      <c r="G68" s="93">
        <v>2834.3</v>
      </c>
      <c r="H68" s="93">
        <v>2434.3000000000002</v>
      </c>
      <c r="I68" s="93">
        <v>2434.3000000000002</v>
      </c>
      <c r="J68" s="93">
        <f t="shared" si="2"/>
        <v>12514.5</v>
      </c>
    </row>
    <row r="69" spans="1:10" s="1" customFormat="1" ht="38.25" customHeight="1" x14ac:dyDescent="0.2">
      <c r="A69" s="53" t="s">
        <v>135</v>
      </c>
      <c r="B69" s="48" t="s">
        <v>192</v>
      </c>
      <c r="C69" s="7" t="s">
        <v>81</v>
      </c>
      <c r="D69" s="93">
        <v>75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f t="shared" si="2"/>
        <v>75</v>
      </c>
    </row>
    <row r="70" spans="1:10" s="1" customFormat="1" ht="32.25" customHeight="1" x14ac:dyDescent="0.2">
      <c r="A70" s="53" t="s">
        <v>136</v>
      </c>
      <c r="B70" s="48" t="s">
        <v>9</v>
      </c>
      <c r="C70" s="7" t="s">
        <v>81</v>
      </c>
      <c r="D70" s="93">
        <v>390.45386999999999</v>
      </c>
      <c r="E70" s="93">
        <v>580</v>
      </c>
      <c r="F70" s="93">
        <v>836.95</v>
      </c>
      <c r="G70" s="93">
        <v>996.28</v>
      </c>
      <c r="H70" s="93">
        <v>996.28</v>
      </c>
      <c r="I70" s="93">
        <v>996.28</v>
      </c>
      <c r="J70" s="93">
        <f t="shared" si="2"/>
        <v>4796.2438699999993</v>
      </c>
    </row>
    <row r="71" spans="1:10" s="1" customFormat="1" ht="48" customHeight="1" x14ac:dyDescent="0.2">
      <c r="A71" s="71" t="s">
        <v>3</v>
      </c>
      <c r="B71" s="106" t="s">
        <v>85</v>
      </c>
      <c r="C71" s="72"/>
      <c r="D71" s="92">
        <f>D72+D73</f>
        <v>20247.531029999998</v>
      </c>
      <c r="E71" s="92">
        <f t="shared" ref="E71:I71" si="22">E72+E73</f>
        <v>23223.928</v>
      </c>
      <c r="F71" s="92">
        <f t="shared" si="22"/>
        <v>30065.52</v>
      </c>
      <c r="G71" s="92">
        <f t="shared" si="22"/>
        <v>28218.65</v>
      </c>
      <c r="H71" s="92">
        <f t="shared" si="22"/>
        <v>29423.08</v>
      </c>
      <c r="I71" s="92">
        <f t="shared" si="22"/>
        <v>30663.42</v>
      </c>
      <c r="J71" s="92">
        <f t="shared" si="2"/>
        <v>161842.12903000001</v>
      </c>
    </row>
    <row r="72" spans="1:10" s="1" customFormat="1" ht="34.5" customHeight="1" x14ac:dyDescent="0.2">
      <c r="A72" s="53" t="s">
        <v>59</v>
      </c>
      <c r="B72" s="48" t="s">
        <v>11</v>
      </c>
      <c r="C72" s="7" t="s">
        <v>81</v>
      </c>
      <c r="D72" s="93">
        <f>20247.53103-D73</f>
        <v>20172.531029999998</v>
      </c>
      <c r="E72" s="93">
        <v>23223.928</v>
      </c>
      <c r="F72" s="93">
        <v>30065.52</v>
      </c>
      <c r="G72" s="93">
        <v>28218.65</v>
      </c>
      <c r="H72" s="93">
        <v>29423.08</v>
      </c>
      <c r="I72" s="93">
        <v>30663.42</v>
      </c>
      <c r="J72" s="93">
        <f t="shared" si="2"/>
        <v>161767.12903000001</v>
      </c>
    </row>
    <row r="73" spans="1:10" s="1" customFormat="1" ht="37.5" customHeight="1" x14ac:dyDescent="0.2">
      <c r="A73" s="53" t="s">
        <v>137</v>
      </c>
      <c r="B73" s="48" t="s">
        <v>192</v>
      </c>
      <c r="C73" s="7" t="s">
        <v>81</v>
      </c>
      <c r="D73" s="93">
        <v>75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f t="shared" si="2"/>
        <v>75</v>
      </c>
    </row>
    <row r="74" spans="1:10" s="1" customFormat="1" ht="37.5" customHeight="1" x14ac:dyDescent="0.2">
      <c r="A74" s="53" t="s">
        <v>4</v>
      </c>
      <c r="B74" s="48" t="s">
        <v>73</v>
      </c>
      <c r="C74" s="7" t="s">
        <v>81</v>
      </c>
      <c r="D74" s="93">
        <v>0</v>
      </c>
      <c r="E74" s="93">
        <v>1495.0937899999999</v>
      </c>
      <c r="F74" s="93">
        <v>2843.7</v>
      </c>
      <c r="G74" s="93">
        <v>2994.6</v>
      </c>
      <c r="H74" s="93">
        <v>2994.6</v>
      </c>
      <c r="I74" s="93">
        <v>2994.6</v>
      </c>
      <c r="J74" s="93">
        <f t="shared" si="2"/>
        <v>13322.593790000001</v>
      </c>
    </row>
    <row r="75" spans="1:10" s="1" customFormat="1" ht="40.5" customHeight="1" x14ac:dyDescent="0.2">
      <c r="A75" s="145" t="s">
        <v>27</v>
      </c>
      <c r="B75" s="147" t="s">
        <v>186</v>
      </c>
      <c r="C75" s="7" t="s">
        <v>81</v>
      </c>
      <c r="D75" s="93">
        <v>450</v>
      </c>
      <c r="E75" s="93">
        <v>1050</v>
      </c>
      <c r="F75" s="94">
        <v>1000</v>
      </c>
      <c r="G75" s="93">
        <v>1223.9000000000001</v>
      </c>
      <c r="H75" s="93">
        <v>1223.9000000000001</v>
      </c>
      <c r="I75" s="93">
        <v>1223.9000000000001</v>
      </c>
      <c r="J75" s="93">
        <f t="shared" si="2"/>
        <v>6171.7000000000007</v>
      </c>
    </row>
    <row r="76" spans="1:10" s="1" customFormat="1" ht="40.5" customHeight="1" x14ac:dyDescent="0.2">
      <c r="A76" s="146"/>
      <c r="B76" s="148"/>
      <c r="C76" s="7" t="s">
        <v>62</v>
      </c>
      <c r="D76" s="93">
        <v>0</v>
      </c>
      <c r="E76" s="93">
        <v>0</v>
      </c>
      <c r="F76" s="94">
        <v>0</v>
      </c>
      <c r="G76" s="93">
        <v>1220</v>
      </c>
      <c r="H76" s="93">
        <v>0</v>
      </c>
      <c r="I76" s="93">
        <v>0</v>
      </c>
      <c r="J76" s="93">
        <f t="shared" si="2"/>
        <v>1220</v>
      </c>
    </row>
    <row r="77" spans="1:10" s="1" customFormat="1" ht="47.25" customHeight="1" x14ac:dyDescent="0.2">
      <c r="A77" s="53" t="s">
        <v>56</v>
      </c>
      <c r="B77" s="48" t="s">
        <v>19</v>
      </c>
      <c r="C77" s="7" t="s">
        <v>62</v>
      </c>
      <c r="D77" s="93">
        <f>2605.92034+356.9997</f>
        <v>2962.92004</v>
      </c>
      <c r="E77" s="93">
        <f>4711.33465+517.366</f>
        <v>5228.7006499999998</v>
      </c>
      <c r="F77" s="93">
        <f>7398.3784+500</f>
        <v>7898.3783999999996</v>
      </c>
      <c r="G77" s="93">
        <v>8824.3654000000006</v>
      </c>
      <c r="H77" s="93">
        <f>636.142+500</f>
        <v>1136.1420000000001</v>
      </c>
      <c r="I77" s="93">
        <v>1136.1420000000001</v>
      </c>
      <c r="J77" s="93">
        <f t="shared" si="2"/>
        <v>27186.64849</v>
      </c>
    </row>
    <row r="78" spans="1:10" s="1" customFormat="1" ht="35.25" customHeight="1" x14ac:dyDescent="0.2">
      <c r="A78" s="53" t="s">
        <v>58</v>
      </c>
      <c r="B78" s="48" t="s">
        <v>196</v>
      </c>
      <c r="C78" s="7" t="s">
        <v>81</v>
      </c>
      <c r="D78" s="93">
        <v>1527.1158499999999</v>
      </c>
      <c r="E78" s="93">
        <v>1000</v>
      </c>
      <c r="F78" s="94">
        <v>1720.0155</v>
      </c>
      <c r="G78" s="93">
        <v>1500</v>
      </c>
      <c r="H78" s="93">
        <v>1500</v>
      </c>
      <c r="I78" s="93">
        <v>1500</v>
      </c>
      <c r="J78" s="93">
        <f>SUM(D78:I78)</f>
        <v>8747.1313499999997</v>
      </c>
    </row>
    <row r="79" spans="1:10" s="1" customFormat="1" ht="35.25" customHeight="1" x14ac:dyDescent="0.2">
      <c r="A79" s="117" t="s">
        <v>167</v>
      </c>
      <c r="B79" s="120" t="s">
        <v>168</v>
      </c>
      <c r="C79" s="7" t="s">
        <v>81</v>
      </c>
      <c r="D79" s="93">
        <v>0</v>
      </c>
      <c r="E79" s="93">
        <v>0</v>
      </c>
      <c r="F79" s="94">
        <v>1242.14267</v>
      </c>
      <c r="G79" s="93">
        <v>0</v>
      </c>
      <c r="H79" s="93">
        <v>0</v>
      </c>
      <c r="I79" s="93">
        <v>0</v>
      </c>
      <c r="J79" s="93">
        <f>SUM(D79:I79)</f>
        <v>1242.14267</v>
      </c>
    </row>
    <row r="80" spans="1:10" ht="21" customHeight="1" x14ac:dyDescent="0.2">
      <c r="A80" s="134" t="s">
        <v>23</v>
      </c>
      <c r="B80" s="142" t="s">
        <v>86</v>
      </c>
      <c r="C80" s="50" t="s">
        <v>63</v>
      </c>
      <c r="D80" s="88">
        <f>SUM(D81:D84)</f>
        <v>0</v>
      </c>
      <c r="E80" s="88">
        <f t="shared" ref="E80:H80" si="23">SUM(E81:E84)</f>
        <v>0</v>
      </c>
      <c r="F80" s="88">
        <f t="shared" si="23"/>
        <v>555.84</v>
      </c>
      <c r="G80" s="88">
        <f t="shared" si="23"/>
        <v>15646.1</v>
      </c>
      <c r="H80" s="88">
        <f t="shared" si="23"/>
        <v>0</v>
      </c>
      <c r="I80" s="88">
        <f>SUM(I81:I84)</f>
        <v>0</v>
      </c>
      <c r="J80" s="88">
        <f t="shared" si="2"/>
        <v>16201.94</v>
      </c>
    </row>
    <row r="81" spans="1:47" ht="21.75" customHeight="1" x14ac:dyDescent="0.2">
      <c r="A81" s="135"/>
      <c r="B81" s="143"/>
      <c r="C81" s="50" t="s">
        <v>61</v>
      </c>
      <c r="D81" s="88">
        <v>0</v>
      </c>
      <c r="E81" s="88">
        <v>0</v>
      </c>
      <c r="F81" s="88">
        <v>0</v>
      </c>
      <c r="G81" s="88">
        <v>0</v>
      </c>
      <c r="H81" s="88">
        <v>0</v>
      </c>
      <c r="I81" s="88">
        <v>0</v>
      </c>
      <c r="J81" s="88">
        <f t="shared" si="2"/>
        <v>0</v>
      </c>
    </row>
    <row r="82" spans="1:47" ht="21.75" customHeight="1" x14ac:dyDescent="0.2">
      <c r="A82" s="135"/>
      <c r="B82" s="143"/>
      <c r="C82" s="50" t="s">
        <v>62</v>
      </c>
      <c r="D82" s="88">
        <v>0</v>
      </c>
      <c r="E82" s="88">
        <v>0</v>
      </c>
      <c r="F82" s="88">
        <f>F89</f>
        <v>0</v>
      </c>
      <c r="G82" s="88">
        <f t="shared" ref="G82:I82" si="24">G89</f>
        <v>15520.931200000001</v>
      </c>
      <c r="H82" s="88">
        <f t="shared" si="24"/>
        <v>0</v>
      </c>
      <c r="I82" s="88">
        <f t="shared" si="24"/>
        <v>0</v>
      </c>
      <c r="J82" s="88">
        <f t="shared" si="2"/>
        <v>15520.931200000001</v>
      </c>
    </row>
    <row r="83" spans="1:47" ht="36.75" customHeight="1" x14ac:dyDescent="0.2">
      <c r="A83" s="135"/>
      <c r="B83" s="143"/>
      <c r="C83" s="50" t="s">
        <v>81</v>
      </c>
      <c r="D83" s="88">
        <f t="shared" ref="D83:E83" si="25">D88</f>
        <v>0</v>
      </c>
      <c r="E83" s="88">
        <f t="shared" si="25"/>
        <v>0</v>
      </c>
      <c r="F83" s="88">
        <f>F88</f>
        <v>555.84</v>
      </c>
      <c r="G83" s="88">
        <f t="shared" ref="G83:I83" si="26">G88</f>
        <v>125.1688</v>
      </c>
      <c r="H83" s="88">
        <f t="shared" si="26"/>
        <v>0</v>
      </c>
      <c r="I83" s="88">
        <f t="shared" si="26"/>
        <v>0</v>
      </c>
      <c r="J83" s="88">
        <f t="shared" si="2"/>
        <v>681.00880000000006</v>
      </c>
    </row>
    <row r="84" spans="1:47" ht="21" customHeight="1" x14ac:dyDescent="0.2">
      <c r="A84" s="141"/>
      <c r="B84" s="144"/>
      <c r="C84" s="50" t="s">
        <v>64</v>
      </c>
      <c r="D84" s="88">
        <v>0</v>
      </c>
      <c r="E84" s="88">
        <v>0</v>
      </c>
      <c r="F84" s="88">
        <v>0</v>
      </c>
      <c r="G84" s="88">
        <v>0</v>
      </c>
      <c r="H84" s="88">
        <v>0</v>
      </c>
      <c r="I84" s="88">
        <v>0</v>
      </c>
      <c r="J84" s="88">
        <f t="shared" si="2"/>
        <v>0</v>
      </c>
    </row>
    <row r="85" spans="1:47" s="6" customFormat="1" ht="20.25" customHeight="1" x14ac:dyDescent="0.2">
      <c r="A85" s="53" t="s">
        <v>5</v>
      </c>
      <c r="B85" s="2" t="s">
        <v>43</v>
      </c>
      <c r="C85" s="52"/>
      <c r="D85" s="85">
        <v>0</v>
      </c>
      <c r="E85" s="85">
        <v>0</v>
      </c>
      <c r="F85" s="86">
        <v>0</v>
      </c>
      <c r="G85" s="85">
        <v>0</v>
      </c>
      <c r="H85" s="85">
        <v>0</v>
      </c>
      <c r="I85" s="85">
        <v>0</v>
      </c>
      <c r="J85" s="85">
        <f t="shared" si="2"/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</row>
    <row r="86" spans="1:47" ht="26.25" customHeight="1" x14ac:dyDescent="0.2">
      <c r="A86" s="53" t="s">
        <v>16</v>
      </c>
      <c r="B86" s="2" t="s">
        <v>44</v>
      </c>
      <c r="C86" s="52"/>
      <c r="D86" s="85"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f t="shared" si="2"/>
        <v>0</v>
      </c>
    </row>
    <row r="87" spans="1:47" ht="24.75" customHeight="1" x14ac:dyDescent="0.2">
      <c r="A87" s="122" t="s">
        <v>52</v>
      </c>
      <c r="B87" s="2" t="s">
        <v>53</v>
      </c>
      <c r="C87" s="103"/>
      <c r="D87" s="85">
        <f t="shared" ref="D87:E87" si="27">D88</f>
        <v>0</v>
      </c>
      <c r="E87" s="85">
        <f t="shared" si="27"/>
        <v>0</v>
      </c>
      <c r="F87" s="85">
        <f>F88+F89</f>
        <v>555.84</v>
      </c>
      <c r="G87" s="85">
        <f>G88+G89</f>
        <v>15646.1</v>
      </c>
      <c r="H87" s="85">
        <f t="shared" ref="H87:I87" si="28">H88</f>
        <v>0</v>
      </c>
      <c r="I87" s="85">
        <f t="shared" si="28"/>
        <v>0</v>
      </c>
      <c r="J87" s="85">
        <f t="shared" si="2"/>
        <v>16201.94</v>
      </c>
    </row>
    <row r="88" spans="1:47" ht="39" customHeight="1" x14ac:dyDescent="0.2">
      <c r="A88" s="125" t="s">
        <v>138</v>
      </c>
      <c r="B88" s="127" t="s">
        <v>115</v>
      </c>
      <c r="C88" s="7" t="s">
        <v>81</v>
      </c>
      <c r="D88" s="85">
        <v>0</v>
      </c>
      <c r="E88" s="85">
        <v>0</v>
      </c>
      <c r="F88" s="85">
        <v>555.84</v>
      </c>
      <c r="G88" s="85">
        <v>125.1688</v>
      </c>
      <c r="H88" s="85">
        <v>0</v>
      </c>
      <c r="I88" s="85">
        <v>0</v>
      </c>
      <c r="J88" s="85">
        <f t="shared" si="2"/>
        <v>681.00880000000006</v>
      </c>
    </row>
    <row r="89" spans="1:47" ht="28.5" customHeight="1" x14ac:dyDescent="0.2">
      <c r="A89" s="126"/>
      <c r="B89" s="128"/>
      <c r="C89" s="7" t="s">
        <v>62</v>
      </c>
      <c r="D89" s="85">
        <v>0</v>
      </c>
      <c r="E89" s="85">
        <v>0</v>
      </c>
      <c r="F89" s="85">
        <v>0</v>
      </c>
      <c r="G89" s="85">
        <v>15520.931200000001</v>
      </c>
      <c r="H89" s="85">
        <v>0</v>
      </c>
      <c r="I89" s="85">
        <v>0</v>
      </c>
      <c r="J89" s="85">
        <f t="shared" si="2"/>
        <v>15520.931200000001</v>
      </c>
    </row>
    <row r="90" spans="1:47" s="1" customFormat="1" ht="21.75" customHeight="1" x14ac:dyDescent="0.2">
      <c r="A90" s="134" t="s">
        <v>15</v>
      </c>
      <c r="B90" s="138" t="s">
        <v>87</v>
      </c>
      <c r="C90" s="50" t="s">
        <v>63</v>
      </c>
      <c r="D90" s="88">
        <f>SUM(D91:D94)</f>
        <v>7652.4999999999991</v>
      </c>
      <c r="E90" s="88">
        <f t="shared" ref="E90:I90" si="29">SUM(E91:E94)</f>
        <v>4517.67</v>
      </c>
      <c r="F90" s="88">
        <f t="shared" si="29"/>
        <v>8352.1016200000013</v>
      </c>
      <c r="G90" s="88">
        <f t="shared" si="29"/>
        <v>7892.72</v>
      </c>
      <c r="H90" s="88">
        <f t="shared" si="29"/>
        <v>7892.72</v>
      </c>
      <c r="I90" s="88">
        <f t="shared" si="29"/>
        <v>7892.72</v>
      </c>
      <c r="J90" s="88">
        <f t="shared" si="2"/>
        <v>44200.431620000003</v>
      </c>
    </row>
    <row r="91" spans="1:47" s="1" customFormat="1" ht="21" customHeight="1" x14ac:dyDescent="0.2">
      <c r="A91" s="135"/>
      <c r="B91" s="139"/>
      <c r="C91" s="50" t="s">
        <v>61</v>
      </c>
      <c r="D91" s="88">
        <v>0</v>
      </c>
      <c r="E91" s="88">
        <v>0</v>
      </c>
      <c r="F91" s="88">
        <v>0</v>
      </c>
      <c r="G91" s="88">
        <v>0</v>
      </c>
      <c r="H91" s="88">
        <v>0</v>
      </c>
      <c r="I91" s="88">
        <v>0</v>
      </c>
      <c r="J91" s="88">
        <f t="shared" si="2"/>
        <v>0</v>
      </c>
    </row>
    <row r="92" spans="1:47" s="1" customFormat="1" ht="15" customHeight="1" x14ac:dyDescent="0.2">
      <c r="A92" s="135"/>
      <c r="B92" s="139"/>
      <c r="C92" s="50" t="s">
        <v>62</v>
      </c>
      <c r="D92" s="88">
        <v>0</v>
      </c>
      <c r="E92" s="88">
        <v>0</v>
      </c>
      <c r="F92" s="88">
        <v>0</v>
      </c>
      <c r="G92" s="88">
        <v>0</v>
      </c>
      <c r="H92" s="88">
        <v>0</v>
      </c>
      <c r="I92" s="88">
        <v>0</v>
      </c>
      <c r="J92" s="88">
        <f t="shared" si="2"/>
        <v>0</v>
      </c>
    </row>
    <row r="93" spans="1:47" s="1" customFormat="1" ht="36" customHeight="1" x14ac:dyDescent="0.2">
      <c r="A93" s="135"/>
      <c r="B93" s="139"/>
      <c r="C93" s="50" t="s">
        <v>81</v>
      </c>
      <c r="D93" s="88">
        <f>D95+D98+D102</f>
        <v>7652.4999999999991</v>
      </c>
      <c r="E93" s="88">
        <f t="shared" ref="E93:I93" si="30">E95+E98+E102</f>
        <v>4517.67</v>
      </c>
      <c r="F93" s="88">
        <f t="shared" si="30"/>
        <v>8352.1016200000013</v>
      </c>
      <c r="G93" s="88">
        <f t="shared" si="30"/>
        <v>7892.72</v>
      </c>
      <c r="H93" s="88">
        <f t="shared" si="30"/>
        <v>7892.72</v>
      </c>
      <c r="I93" s="88">
        <f t="shared" si="30"/>
        <v>7892.72</v>
      </c>
      <c r="J93" s="88">
        <f t="shared" si="2"/>
        <v>44200.431620000003</v>
      </c>
    </row>
    <row r="94" spans="1:47" s="1" customFormat="1" ht="16.5" customHeight="1" x14ac:dyDescent="0.2">
      <c r="A94" s="141"/>
      <c r="B94" s="140"/>
      <c r="C94" s="50" t="s">
        <v>64</v>
      </c>
      <c r="D94" s="88">
        <v>0</v>
      </c>
      <c r="E94" s="88">
        <v>0</v>
      </c>
      <c r="F94" s="88">
        <v>0</v>
      </c>
      <c r="G94" s="88">
        <v>0</v>
      </c>
      <c r="H94" s="88">
        <v>0</v>
      </c>
      <c r="I94" s="88">
        <v>0</v>
      </c>
      <c r="J94" s="88">
        <f t="shared" si="2"/>
        <v>0</v>
      </c>
    </row>
    <row r="95" spans="1:47" s="1" customFormat="1" ht="40.5" customHeight="1" x14ac:dyDescent="0.2">
      <c r="A95" s="57" t="s">
        <v>47</v>
      </c>
      <c r="B95" s="103" t="s">
        <v>36</v>
      </c>
      <c r="C95" s="56"/>
      <c r="D95" s="95">
        <f>SUM(D96:D97)</f>
        <v>0</v>
      </c>
      <c r="E95" s="95">
        <f t="shared" ref="E95:I95" si="31">SUM(E96:E97)</f>
        <v>0</v>
      </c>
      <c r="F95" s="95">
        <f t="shared" si="31"/>
        <v>0</v>
      </c>
      <c r="G95" s="95">
        <f t="shared" si="31"/>
        <v>0</v>
      </c>
      <c r="H95" s="95">
        <f t="shared" si="31"/>
        <v>0</v>
      </c>
      <c r="I95" s="95">
        <f t="shared" si="31"/>
        <v>0</v>
      </c>
      <c r="J95" s="95">
        <f t="shared" ref="J95:J131" si="32">SUM(D95:I95)</f>
        <v>0</v>
      </c>
    </row>
    <row r="96" spans="1:47" s="1" customFormat="1" ht="34.5" customHeight="1" x14ac:dyDescent="0.2">
      <c r="A96" s="53" t="s">
        <v>139</v>
      </c>
      <c r="B96" s="2" t="s">
        <v>32</v>
      </c>
      <c r="C96" s="7" t="s">
        <v>81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>
        <v>0</v>
      </c>
      <c r="J96" s="85">
        <f t="shared" si="32"/>
        <v>0</v>
      </c>
    </row>
    <row r="97" spans="1:10" s="1" customFormat="1" ht="31.5" x14ac:dyDescent="0.2">
      <c r="A97" s="53" t="s">
        <v>140</v>
      </c>
      <c r="B97" s="2" t="s">
        <v>33</v>
      </c>
      <c r="C97" s="7" t="s">
        <v>81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f t="shared" si="32"/>
        <v>0</v>
      </c>
    </row>
    <row r="98" spans="1:10" s="1" customFormat="1" ht="31.5" x14ac:dyDescent="0.2">
      <c r="A98" s="58" t="s">
        <v>141</v>
      </c>
      <c r="B98" s="59" t="s">
        <v>34</v>
      </c>
      <c r="C98" s="7" t="s">
        <v>81</v>
      </c>
      <c r="D98" s="96">
        <f>SUM(D99:D101)</f>
        <v>0</v>
      </c>
      <c r="E98" s="96">
        <f t="shared" ref="E98:I98" si="33">SUM(E99:E101)</f>
        <v>0</v>
      </c>
      <c r="F98" s="96">
        <f t="shared" si="33"/>
        <v>0</v>
      </c>
      <c r="G98" s="96">
        <f t="shared" si="33"/>
        <v>0</v>
      </c>
      <c r="H98" s="96">
        <f t="shared" si="33"/>
        <v>0</v>
      </c>
      <c r="I98" s="96">
        <f t="shared" si="33"/>
        <v>0</v>
      </c>
      <c r="J98" s="96">
        <f t="shared" si="32"/>
        <v>0</v>
      </c>
    </row>
    <row r="99" spans="1:10" s="1" customFormat="1" ht="31.5" x14ac:dyDescent="0.2">
      <c r="A99" s="53" t="s">
        <v>142</v>
      </c>
      <c r="B99" s="123" t="s">
        <v>104</v>
      </c>
      <c r="C99" s="7" t="s">
        <v>81</v>
      </c>
      <c r="D99" s="85">
        <v>0</v>
      </c>
      <c r="E99" s="85">
        <v>0</v>
      </c>
      <c r="F99" s="85">
        <v>0</v>
      </c>
      <c r="G99" s="85">
        <v>0</v>
      </c>
      <c r="H99" s="85">
        <v>0</v>
      </c>
      <c r="I99" s="85">
        <v>0</v>
      </c>
      <c r="J99" s="85">
        <f t="shared" si="32"/>
        <v>0</v>
      </c>
    </row>
    <row r="100" spans="1:10" s="1" customFormat="1" ht="30" x14ac:dyDescent="0.2">
      <c r="A100" s="53" t="s">
        <v>143</v>
      </c>
      <c r="B100" s="123" t="s">
        <v>105</v>
      </c>
      <c r="C100" s="7" t="s">
        <v>81</v>
      </c>
      <c r="D100" s="85">
        <v>0</v>
      </c>
      <c r="E100" s="85">
        <v>0</v>
      </c>
      <c r="F100" s="85">
        <v>0</v>
      </c>
      <c r="G100" s="85">
        <v>0</v>
      </c>
      <c r="H100" s="85">
        <v>0</v>
      </c>
      <c r="I100" s="85">
        <v>0</v>
      </c>
      <c r="J100" s="85">
        <f t="shared" si="32"/>
        <v>0</v>
      </c>
    </row>
    <row r="101" spans="1:10" s="1" customFormat="1" ht="30" x14ac:dyDescent="0.2">
      <c r="A101" s="58" t="s">
        <v>144</v>
      </c>
      <c r="B101" s="60" t="s">
        <v>35</v>
      </c>
      <c r="C101" s="7" t="s">
        <v>81</v>
      </c>
      <c r="D101" s="85">
        <v>0</v>
      </c>
      <c r="E101" s="85">
        <v>0</v>
      </c>
      <c r="F101" s="85">
        <v>0</v>
      </c>
      <c r="G101" s="85">
        <v>0</v>
      </c>
      <c r="H101" s="85">
        <v>0</v>
      </c>
      <c r="I101" s="85">
        <v>0</v>
      </c>
      <c r="J101" s="85">
        <f t="shared" si="32"/>
        <v>0</v>
      </c>
    </row>
    <row r="102" spans="1:10" s="1" customFormat="1" ht="15.75" x14ac:dyDescent="0.2">
      <c r="A102" s="57" t="s">
        <v>48</v>
      </c>
      <c r="B102" s="103" t="s">
        <v>37</v>
      </c>
      <c r="C102" s="7"/>
      <c r="D102" s="97">
        <f>D103+D104+D105+D106+D107+D110+D108+D109</f>
        <v>7652.4999999999991</v>
      </c>
      <c r="E102" s="97">
        <f t="shared" ref="E102:I102" si="34">E103+E104+E105+E106+E107+E110+E108+E109</f>
        <v>4517.67</v>
      </c>
      <c r="F102" s="97">
        <f t="shared" si="34"/>
        <v>8352.1016200000013</v>
      </c>
      <c r="G102" s="97">
        <f t="shared" si="34"/>
        <v>7892.72</v>
      </c>
      <c r="H102" s="97">
        <f t="shared" si="34"/>
        <v>7892.72</v>
      </c>
      <c r="I102" s="97">
        <f t="shared" si="34"/>
        <v>7892.72</v>
      </c>
      <c r="J102" s="97">
        <f t="shared" ref="J102" si="35">J103+J104+J105+J106+J107+J110+J108</f>
        <v>32530.798000000003</v>
      </c>
    </row>
    <row r="103" spans="1:10" s="1" customFormat="1" ht="30" x14ac:dyDescent="0.2">
      <c r="A103" s="53" t="s">
        <v>145</v>
      </c>
      <c r="B103" s="123" t="s">
        <v>38</v>
      </c>
      <c r="C103" s="7" t="s">
        <v>81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f t="shared" si="32"/>
        <v>0</v>
      </c>
    </row>
    <row r="104" spans="1:10" s="1" customFormat="1" ht="31.5" x14ac:dyDescent="0.2">
      <c r="A104" s="53" t="s">
        <v>146</v>
      </c>
      <c r="B104" s="123" t="s">
        <v>39</v>
      </c>
      <c r="C104" s="7" t="s">
        <v>81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>
        <v>0</v>
      </c>
      <c r="J104" s="85">
        <f t="shared" si="32"/>
        <v>0</v>
      </c>
    </row>
    <row r="105" spans="1:10" s="1" customFormat="1" ht="30" x14ac:dyDescent="0.2">
      <c r="A105" s="53" t="s">
        <v>147</v>
      </c>
      <c r="B105" s="123" t="s">
        <v>40</v>
      </c>
      <c r="C105" s="7" t="s">
        <v>81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>
        <v>0</v>
      </c>
      <c r="J105" s="85">
        <f t="shared" si="32"/>
        <v>0</v>
      </c>
    </row>
    <row r="106" spans="1:10" s="1" customFormat="1" ht="38.25" customHeight="1" x14ac:dyDescent="0.2">
      <c r="A106" s="53" t="s">
        <v>148</v>
      </c>
      <c r="B106" s="123" t="s">
        <v>41</v>
      </c>
      <c r="C106" s="7" t="s">
        <v>81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f t="shared" si="32"/>
        <v>0</v>
      </c>
    </row>
    <row r="107" spans="1:10" s="1" customFormat="1" ht="31.5" x14ac:dyDescent="0.2">
      <c r="A107" s="53" t="s">
        <v>149</v>
      </c>
      <c r="B107" s="123" t="s">
        <v>42</v>
      </c>
      <c r="C107" s="7" t="s">
        <v>81</v>
      </c>
      <c r="D107" s="85">
        <v>0</v>
      </c>
      <c r="E107" s="85">
        <v>0</v>
      </c>
      <c r="F107" s="85">
        <v>0</v>
      </c>
      <c r="G107" s="85">
        <v>0</v>
      </c>
      <c r="H107" s="85">
        <v>0</v>
      </c>
      <c r="I107" s="85">
        <v>0</v>
      </c>
      <c r="J107" s="85">
        <f t="shared" si="32"/>
        <v>0</v>
      </c>
    </row>
    <row r="108" spans="1:10" s="1" customFormat="1" ht="31.5" x14ac:dyDescent="0.2">
      <c r="A108" s="117" t="s">
        <v>150</v>
      </c>
      <c r="B108" s="114" t="s">
        <v>76</v>
      </c>
      <c r="C108" s="7" t="s">
        <v>81</v>
      </c>
      <c r="D108" s="85">
        <v>1873.828</v>
      </c>
      <c r="E108" s="85">
        <v>3351.35</v>
      </c>
      <c r="F108" s="85">
        <v>4857.84</v>
      </c>
      <c r="G108" s="85">
        <v>5531.76</v>
      </c>
      <c r="H108" s="85">
        <v>5531.76</v>
      </c>
      <c r="I108" s="85">
        <v>5531.76</v>
      </c>
      <c r="J108" s="85">
        <f t="shared" si="32"/>
        <v>26678.298000000003</v>
      </c>
    </row>
    <row r="109" spans="1:10" s="1" customFormat="1" ht="31.5" x14ac:dyDescent="0.2">
      <c r="A109" s="99" t="s">
        <v>151</v>
      </c>
      <c r="B109" s="114" t="s">
        <v>80</v>
      </c>
      <c r="C109" s="7" t="s">
        <v>81</v>
      </c>
      <c r="D109" s="85">
        <v>126.172</v>
      </c>
      <c r="E109" s="85">
        <f>200+866.32</f>
        <v>1066.3200000000002</v>
      </c>
      <c r="F109" s="85">
        <v>3394.2616200000002</v>
      </c>
      <c r="G109" s="85">
        <v>2360.96</v>
      </c>
      <c r="H109" s="85">
        <v>2360.96</v>
      </c>
      <c r="I109" s="85">
        <v>2360.96</v>
      </c>
      <c r="J109" s="85">
        <f t="shared" si="32"/>
        <v>11669.633620000001</v>
      </c>
    </row>
    <row r="110" spans="1:10" s="1" customFormat="1" ht="31.5" x14ac:dyDescent="0.2">
      <c r="A110" s="117" t="s">
        <v>152</v>
      </c>
      <c r="B110" s="114" t="s">
        <v>74</v>
      </c>
      <c r="C110" s="7" t="s">
        <v>81</v>
      </c>
      <c r="D110" s="85">
        <v>5652.5</v>
      </c>
      <c r="E110" s="85">
        <v>100</v>
      </c>
      <c r="F110" s="85">
        <v>100</v>
      </c>
      <c r="G110" s="85">
        <v>0</v>
      </c>
      <c r="H110" s="85">
        <v>0</v>
      </c>
      <c r="I110" s="85">
        <v>0</v>
      </c>
      <c r="J110" s="85">
        <f t="shared" si="32"/>
        <v>5852.5</v>
      </c>
    </row>
    <row r="111" spans="1:10" s="1" customFormat="1" ht="16.5" customHeight="1" x14ac:dyDescent="0.2">
      <c r="A111" s="134" t="s">
        <v>24</v>
      </c>
      <c r="B111" s="138" t="s">
        <v>45</v>
      </c>
      <c r="C111" s="50" t="s">
        <v>63</v>
      </c>
      <c r="D111" s="88">
        <f>SUM(D112:D115)</f>
        <v>4897.90355</v>
      </c>
      <c r="E111" s="88">
        <f t="shared" ref="E111:I111" si="36">SUM(E112:E115)</f>
        <v>9126</v>
      </c>
      <c r="F111" s="88">
        <f t="shared" si="36"/>
        <v>5225</v>
      </c>
      <c r="G111" s="88">
        <f t="shared" si="36"/>
        <v>5568</v>
      </c>
      <c r="H111" s="88">
        <f t="shared" si="36"/>
        <v>0</v>
      </c>
      <c r="I111" s="88">
        <f t="shared" si="36"/>
        <v>0</v>
      </c>
      <c r="J111" s="88">
        <f t="shared" si="32"/>
        <v>24816.903549999999</v>
      </c>
    </row>
    <row r="112" spans="1:10" s="1" customFormat="1" ht="16.5" customHeight="1" x14ac:dyDescent="0.2">
      <c r="A112" s="135"/>
      <c r="B112" s="139"/>
      <c r="C112" s="50" t="s">
        <v>61</v>
      </c>
      <c r="D112" s="88">
        <v>0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f t="shared" si="32"/>
        <v>0</v>
      </c>
    </row>
    <row r="113" spans="1:10" s="1" customFormat="1" ht="16.5" customHeight="1" x14ac:dyDescent="0.2">
      <c r="A113" s="135"/>
      <c r="B113" s="139"/>
      <c r="C113" s="50" t="s">
        <v>62</v>
      </c>
      <c r="D113" s="88">
        <f>D119</f>
        <v>4897.90355</v>
      </c>
      <c r="E113" s="88">
        <f t="shared" ref="E113:I113" si="37">E119</f>
        <v>9126</v>
      </c>
      <c r="F113" s="88">
        <f t="shared" si="37"/>
        <v>5225</v>
      </c>
      <c r="G113" s="88">
        <f t="shared" si="37"/>
        <v>5568</v>
      </c>
      <c r="H113" s="88">
        <f t="shared" si="37"/>
        <v>0</v>
      </c>
      <c r="I113" s="88">
        <f t="shared" si="37"/>
        <v>0</v>
      </c>
      <c r="J113" s="88">
        <f t="shared" si="32"/>
        <v>24816.903549999999</v>
      </c>
    </row>
    <row r="114" spans="1:10" s="1" customFormat="1" ht="34.5" customHeight="1" x14ac:dyDescent="0.2">
      <c r="A114" s="135"/>
      <c r="B114" s="139"/>
      <c r="C114" s="50" t="s">
        <v>81</v>
      </c>
      <c r="D114" s="88">
        <f>D116+D117+D118</f>
        <v>0</v>
      </c>
      <c r="E114" s="88">
        <f t="shared" ref="E114:I114" si="38">E116+E117+E118</f>
        <v>0</v>
      </c>
      <c r="F114" s="88">
        <f t="shared" si="38"/>
        <v>0</v>
      </c>
      <c r="G114" s="88">
        <f t="shared" si="38"/>
        <v>0</v>
      </c>
      <c r="H114" s="88">
        <f t="shared" si="38"/>
        <v>0</v>
      </c>
      <c r="I114" s="88">
        <f t="shared" si="38"/>
        <v>0</v>
      </c>
      <c r="J114" s="88">
        <f t="shared" si="32"/>
        <v>0</v>
      </c>
    </row>
    <row r="115" spans="1:10" s="1" customFormat="1" ht="21" customHeight="1" x14ac:dyDescent="0.2">
      <c r="A115" s="141"/>
      <c r="B115" s="140"/>
      <c r="C115" s="50" t="s">
        <v>64</v>
      </c>
      <c r="D115" s="88">
        <v>0</v>
      </c>
      <c r="E115" s="88">
        <v>0</v>
      </c>
      <c r="F115" s="88">
        <v>0</v>
      </c>
      <c r="G115" s="88">
        <v>0</v>
      </c>
      <c r="H115" s="88">
        <v>0</v>
      </c>
      <c r="I115" s="88">
        <v>0</v>
      </c>
      <c r="J115" s="88">
        <f t="shared" si="32"/>
        <v>0</v>
      </c>
    </row>
    <row r="116" spans="1:10" s="1" customFormat="1" ht="30" x14ac:dyDescent="0.2">
      <c r="A116" s="53" t="s">
        <v>49</v>
      </c>
      <c r="B116" s="2" t="s">
        <v>46</v>
      </c>
      <c r="C116" s="7" t="s">
        <v>81</v>
      </c>
      <c r="D116" s="85">
        <v>0</v>
      </c>
      <c r="E116" s="85">
        <v>0</v>
      </c>
      <c r="F116" s="85">
        <v>0</v>
      </c>
      <c r="G116" s="85">
        <v>0</v>
      </c>
      <c r="H116" s="85">
        <v>0</v>
      </c>
      <c r="I116" s="85">
        <v>0</v>
      </c>
      <c r="J116" s="85">
        <f t="shared" si="32"/>
        <v>0</v>
      </c>
    </row>
    <row r="117" spans="1:10" s="1" customFormat="1" ht="31.5" customHeight="1" x14ac:dyDescent="0.2">
      <c r="A117" s="53" t="s">
        <v>50</v>
      </c>
      <c r="B117" s="2" t="s">
        <v>54</v>
      </c>
      <c r="C117" s="7" t="s">
        <v>81</v>
      </c>
      <c r="D117" s="85">
        <v>0</v>
      </c>
      <c r="E117" s="85">
        <v>0</v>
      </c>
      <c r="F117" s="85">
        <v>0</v>
      </c>
      <c r="G117" s="85">
        <v>0</v>
      </c>
      <c r="H117" s="85">
        <v>0</v>
      </c>
      <c r="I117" s="85">
        <v>0</v>
      </c>
      <c r="J117" s="85">
        <f t="shared" si="32"/>
        <v>0</v>
      </c>
    </row>
    <row r="118" spans="1:10" s="1" customFormat="1" ht="31.5" x14ac:dyDescent="0.2">
      <c r="A118" s="53" t="s">
        <v>153</v>
      </c>
      <c r="B118" s="2" t="s">
        <v>55</v>
      </c>
      <c r="C118" s="7" t="s">
        <v>81</v>
      </c>
      <c r="D118" s="85">
        <v>0</v>
      </c>
      <c r="E118" s="85">
        <v>0</v>
      </c>
      <c r="F118" s="85">
        <v>0</v>
      </c>
      <c r="G118" s="85">
        <v>0</v>
      </c>
      <c r="H118" s="85">
        <v>0</v>
      </c>
      <c r="I118" s="85">
        <v>0</v>
      </c>
      <c r="J118" s="85">
        <f t="shared" si="32"/>
        <v>0</v>
      </c>
    </row>
    <row r="119" spans="1:10" s="1" customFormat="1" ht="63" x14ac:dyDescent="0.2">
      <c r="A119" s="53" t="s">
        <v>154</v>
      </c>
      <c r="B119" s="2" t="s">
        <v>69</v>
      </c>
      <c r="C119" s="80" t="s">
        <v>62</v>
      </c>
      <c r="D119" s="85">
        <v>4897.90355</v>
      </c>
      <c r="E119" s="85">
        <f>7120.85714+2005.14286</f>
        <v>9126</v>
      </c>
      <c r="F119" s="86">
        <f>4325+900</f>
        <v>5225</v>
      </c>
      <c r="G119" s="85">
        <v>5568</v>
      </c>
      <c r="H119" s="85">
        <v>0</v>
      </c>
      <c r="I119" s="85">
        <v>0</v>
      </c>
      <c r="J119" s="85">
        <f t="shared" si="32"/>
        <v>24816.903549999999</v>
      </c>
    </row>
    <row r="120" spans="1:10" s="1" customFormat="1" ht="21" customHeight="1" x14ac:dyDescent="0.2">
      <c r="A120" s="145" t="s">
        <v>92</v>
      </c>
      <c r="B120" s="138" t="s">
        <v>114</v>
      </c>
      <c r="C120" s="50" t="s">
        <v>63</v>
      </c>
      <c r="D120" s="88">
        <f>SUM(D121:D124)</f>
        <v>32806.702590000001</v>
      </c>
      <c r="E120" s="88">
        <f t="shared" ref="E120:I120" si="39">SUM(E121:E124)</f>
        <v>34473.524000000005</v>
      </c>
      <c r="F120" s="88">
        <f t="shared" si="39"/>
        <v>43366.449950000002</v>
      </c>
      <c r="G120" s="88">
        <f t="shared" si="39"/>
        <v>41291.389000000003</v>
      </c>
      <c r="H120" s="88">
        <f t="shared" si="39"/>
        <v>42623.132000000005</v>
      </c>
      <c r="I120" s="88">
        <f t="shared" si="39"/>
        <v>44076.345000000001</v>
      </c>
      <c r="J120" s="88">
        <f t="shared" si="32"/>
        <v>238637.54254000002</v>
      </c>
    </row>
    <row r="121" spans="1:10" s="1" customFormat="1" ht="15.75" customHeight="1" x14ac:dyDescent="0.2">
      <c r="A121" s="149"/>
      <c r="B121" s="139"/>
      <c r="C121" s="50" t="s">
        <v>61</v>
      </c>
      <c r="D121" s="88"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f t="shared" si="32"/>
        <v>0</v>
      </c>
    </row>
    <row r="122" spans="1:10" s="1" customFormat="1" ht="15.75" customHeight="1" x14ac:dyDescent="0.2">
      <c r="A122" s="149"/>
      <c r="B122" s="139"/>
      <c r="C122" s="50" t="s">
        <v>62</v>
      </c>
      <c r="D122" s="88">
        <f>D131</f>
        <v>4895.0091400000001</v>
      </c>
      <c r="E122" s="88">
        <f t="shared" ref="E122:I122" si="40">E131</f>
        <v>4691.6260000000002</v>
      </c>
      <c r="F122" s="88">
        <f t="shared" si="40"/>
        <v>3754.8809999999999</v>
      </c>
      <c r="G122" s="88">
        <f t="shared" si="40"/>
        <v>4939.9889999999996</v>
      </c>
      <c r="H122" s="88">
        <f t="shared" si="40"/>
        <v>5136.8720000000003</v>
      </c>
      <c r="I122" s="88">
        <f t="shared" si="40"/>
        <v>5342.7049999999999</v>
      </c>
      <c r="J122" s="88">
        <f t="shared" si="32"/>
        <v>28761.082139999999</v>
      </c>
    </row>
    <row r="123" spans="1:10" s="1" customFormat="1" ht="31.5" x14ac:dyDescent="0.2">
      <c r="A123" s="149"/>
      <c r="B123" s="139"/>
      <c r="C123" s="50" t="s">
        <v>81</v>
      </c>
      <c r="D123" s="88">
        <f>D125</f>
        <v>27911.693450000002</v>
      </c>
      <c r="E123" s="88">
        <f>E125+E130</f>
        <v>29781.898000000001</v>
      </c>
      <c r="F123" s="88">
        <f t="shared" ref="F123:H123" si="41">F125+F130</f>
        <v>39611.568950000001</v>
      </c>
      <c r="G123" s="88">
        <f t="shared" si="41"/>
        <v>36351.4</v>
      </c>
      <c r="H123" s="88">
        <f t="shared" si="41"/>
        <v>37486.26</v>
      </c>
      <c r="I123" s="88">
        <f>I125+I130</f>
        <v>38733.64</v>
      </c>
      <c r="J123" s="88">
        <f t="shared" si="32"/>
        <v>209876.46040000004</v>
      </c>
    </row>
    <row r="124" spans="1:10" s="1" customFormat="1" ht="15.75" customHeight="1" x14ac:dyDescent="0.2">
      <c r="A124" s="146"/>
      <c r="B124" s="140"/>
      <c r="C124" s="50" t="s">
        <v>64</v>
      </c>
      <c r="D124" s="88">
        <v>0</v>
      </c>
      <c r="E124" s="88">
        <v>0</v>
      </c>
      <c r="F124" s="88">
        <v>0</v>
      </c>
      <c r="G124" s="88">
        <v>0</v>
      </c>
      <c r="H124" s="88">
        <v>0</v>
      </c>
      <c r="I124" s="88">
        <v>0</v>
      </c>
      <c r="J124" s="88">
        <f t="shared" si="32"/>
        <v>0</v>
      </c>
    </row>
    <row r="125" spans="1:10" s="1" customFormat="1" ht="30" x14ac:dyDescent="0.2">
      <c r="A125" s="53" t="s">
        <v>30</v>
      </c>
      <c r="B125" s="2" t="s">
        <v>88</v>
      </c>
      <c r="C125" s="7" t="s">
        <v>81</v>
      </c>
      <c r="D125" s="87">
        <f>SUM(D126:D129)</f>
        <v>27911.693450000002</v>
      </c>
      <c r="E125" s="87">
        <f t="shared" ref="E125:I125" si="42">SUM(E126:E129)</f>
        <v>29496.898000000001</v>
      </c>
      <c r="F125" s="87">
        <f t="shared" si="42"/>
        <v>39510.153850000002</v>
      </c>
      <c r="G125" s="87">
        <f t="shared" si="42"/>
        <v>36351.4</v>
      </c>
      <c r="H125" s="87">
        <f t="shared" si="42"/>
        <v>37486.26</v>
      </c>
      <c r="I125" s="87">
        <f t="shared" si="42"/>
        <v>38733.64</v>
      </c>
      <c r="J125" s="87">
        <f t="shared" si="32"/>
        <v>209490.0453</v>
      </c>
    </row>
    <row r="126" spans="1:10" s="1" customFormat="1" ht="47.25" x14ac:dyDescent="0.2">
      <c r="A126" s="53" t="s">
        <v>155</v>
      </c>
      <c r="B126" s="2" t="s">
        <v>7</v>
      </c>
      <c r="C126" s="7" t="s">
        <v>81</v>
      </c>
      <c r="D126" s="87">
        <v>23484.111140000001</v>
      </c>
      <c r="E126" s="87">
        <v>24571.99</v>
      </c>
      <c r="F126" s="87">
        <v>33191.5</v>
      </c>
      <c r="G126" s="87">
        <v>30060</v>
      </c>
      <c r="H126" s="87">
        <v>31264.46</v>
      </c>
      <c r="I126" s="87">
        <v>32511.84</v>
      </c>
      <c r="J126" s="87">
        <f t="shared" si="32"/>
        <v>175083.90114</v>
      </c>
    </row>
    <row r="127" spans="1:10" s="1" customFormat="1" ht="30" x14ac:dyDescent="0.2">
      <c r="A127" s="53" t="s">
        <v>156</v>
      </c>
      <c r="B127" s="2" t="s">
        <v>8</v>
      </c>
      <c r="C127" s="7" t="s">
        <v>81</v>
      </c>
      <c r="D127" s="87">
        <v>4338</v>
      </c>
      <c r="E127" s="87">
        <v>4516.9080000000004</v>
      </c>
      <c r="F127" s="87">
        <v>5845.56214</v>
      </c>
      <c r="G127" s="87">
        <v>5661.4</v>
      </c>
      <c r="H127" s="87">
        <v>5591.8</v>
      </c>
      <c r="I127" s="87">
        <v>5591.8</v>
      </c>
      <c r="J127" s="87">
        <f t="shared" si="32"/>
        <v>31545.470139999998</v>
      </c>
    </row>
    <row r="128" spans="1:10" s="1" customFormat="1" ht="31.5" x14ac:dyDescent="0.2">
      <c r="A128" s="53" t="s">
        <v>157</v>
      </c>
      <c r="B128" s="2" t="s">
        <v>77</v>
      </c>
      <c r="C128" s="7" t="s">
        <v>81</v>
      </c>
      <c r="D128" s="87">
        <v>5</v>
      </c>
      <c r="E128" s="87">
        <v>0</v>
      </c>
      <c r="F128" s="87">
        <v>0</v>
      </c>
      <c r="G128" s="87">
        <v>0</v>
      </c>
      <c r="H128" s="87">
        <v>0</v>
      </c>
      <c r="I128" s="87">
        <v>0</v>
      </c>
      <c r="J128" s="87">
        <f t="shared" si="32"/>
        <v>5</v>
      </c>
    </row>
    <row r="129" spans="1:10" s="1" customFormat="1" ht="30" x14ac:dyDescent="0.2">
      <c r="A129" s="53" t="s">
        <v>158</v>
      </c>
      <c r="B129" s="2" t="s">
        <v>9</v>
      </c>
      <c r="C129" s="7" t="s">
        <v>81</v>
      </c>
      <c r="D129" s="87">
        <v>84.582310000000007</v>
      </c>
      <c r="E129" s="87">
        <v>408</v>
      </c>
      <c r="F129" s="87">
        <v>473.09170999999998</v>
      </c>
      <c r="G129" s="87">
        <v>630</v>
      </c>
      <c r="H129" s="87">
        <v>630</v>
      </c>
      <c r="I129" s="87">
        <v>630</v>
      </c>
      <c r="J129" s="87">
        <f t="shared" si="32"/>
        <v>2855.6740199999999</v>
      </c>
    </row>
    <row r="130" spans="1:10" s="1" customFormat="1" ht="31.5" x14ac:dyDescent="0.2">
      <c r="A130" s="53" t="s">
        <v>31</v>
      </c>
      <c r="B130" s="2" t="s">
        <v>116</v>
      </c>
      <c r="C130" s="7" t="s">
        <v>81</v>
      </c>
      <c r="D130" s="87">
        <v>0</v>
      </c>
      <c r="E130" s="87">
        <v>285</v>
      </c>
      <c r="F130" s="87">
        <v>101.4151</v>
      </c>
      <c r="G130" s="87">
        <v>0</v>
      </c>
      <c r="H130" s="87">
        <v>0</v>
      </c>
      <c r="I130" s="87">
        <v>0</v>
      </c>
      <c r="J130" s="87">
        <f t="shared" si="32"/>
        <v>386.4151</v>
      </c>
    </row>
    <row r="131" spans="1:10" s="1" customFormat="1" ht="71.25" customHeight="1" x14ac:dyDescent="0.2">
      <c r="A131" s="53" t="s">
        <v>51</v>
      </c>
      <c r="B131" s="2" t="s">
        <v>197</v>
      </c>
      <c r="C131" s="80" t="s">
        <v>62</v>
      </c>
      <c r="D131" s="87">
        <v>4895.0091400000001</v>
      </c>
      <c r="E131" s="87">
        <v>4691.6260000000002</v>
      </c>
      <c r="F131" s="87">
        <v>3754.8809999999999</v>
      </c>
      <c r="G131" s="87">
        <v>4939.9889999999996</v>
      </c>
      <c r="H131" s="87">
        <v>5136.8720000000003</v>
      </c>
      <c r="I131" s="87">
        <v>5342.7049999999999</v>
      </c>
      <c r="J131" s="87">
        <f t="shared" si="32"/>
        <v>28761.082139999999</v>
      </c>
    </row>
    <row r="132" spans="1:10" s="1" customFormat="1" ht="15.75" x14ac:dyDescent="0.2">
      <c r="A132" s="19"/>
      <c r="B132" s="17"/>
      <c r="C132" s="17"/>
      <c r="D132" s="13"/>
      <c r="E132" s="15"/>
      <c r="F132" s="16"/>
      <c r="G132" s="16"/>
      <c r="H132" s="16"/>
      <c r="I132" s="16"/>
    </row>
    <row r="133" spans="1:10" s="1" customFormat="1" ht="15.75" x14ac:dyDescent="0.2">
      <c r="A133" s="19"/>
      <c r="B133" s="17"/>
      <c r="C133" s="17"/>
      <c r="D133" s="13"/>
      <c r="E133" s="15"/>
      <c r="F133" s="16"/>
      <c r="G133" s="16"/>
      <c r="H133" s="16"/>
      <c r="I133" s="16"/>
    </row>
    <row r="134" spans="1:10" s="1" customFormat="1" ht="15.75" x14ac:dyDescent="0.2">
      <c r="A134" s="19"/>
      <c r="B134" s="17"/>
      <c r="C134" s="17"/>
      <c r="D134" s="13"/>
      <c r="E134" s="15"/>
      <c r="F134" s="16"/>
      <c r="G134" s="16"/>
      <c r="H134" s="16"/>
      <c r="I134" s="16"/>
    </row>
    <row r="135" spans="1:10" s="1" customFormat="1" ht="15.75" x14ac:dyDescent="0.2">
      <c r="A135" s="19"/>
      <c r="B135" s="17"/>
      <c r="C135" s="17"/>
      <c r="D135" s="13"/>
      <c r="E135" s="15"/>
      <c r="F135" s="16"/>
      <c r="G135" s="16"/>
      <c r="H135" s="16"/>
      <c r="I135" s="16"/>
    </row>
    <row r="136" spans="1:10" s="1" customFormat="1" ht="15.75" x14ac:dyDescent="0.2">
      <c r="A136" s="19"/>
      <c r="B136" s="17"/>
      <c r="C136" s="17"/>
      <c r="D136" s="13"/>
      <c r="E136" s="15"/>
      <c r="F136" s="16"/>
      <c r="G136" s="16"/>
      <c r="H136" s="16"/>
      <c r="I136" s="16"/>
    </row>
    <row r="137" spans="1:10" s="1" customFormat="1" ht="27.75" customHeight="1" x14ac:dyDescent="0.2">
      <c r="A137" s="19"/>
      <c r="B137" s="17"/>
      <c r="C137" s="17"/>
      <c r="D137" s="13"/>
      <c r="E137" s="15"/>
      <c r="F137" s="16"/>
      <c r="G137" s="16"/>
      <c r="H137" s="16"/>
      <c r="I137" s="16"/>
    </row>
    <row r="138" spans="1:10" s="1" customFormat="1" ht="15.75" x14ac:dyDescent="0.2">
      <c r="A138" s="19"/>
      <c r="B138" s="18"/>
      <c r="C138" s="17"/>
      <c r="D138" s="13"/>
      <c r="E138" s="15"/>
      <c r="F138" s="14"/>
      <c r="G138" s="14"/>
      <c r="H138" s="14"/>
      <c r="I138" s="14"/>
    </row>
    <row r="139" spans="1:10" s="1" customFormat="1" ht="15.75" x14ac:dyDescent="0.2">
      <c r="A139" s="19"/>
      <c r="B139" s="18"/>
      <c r="C139" s="17"/>
      <c r="D139" s="14"/>
      <c r="E139" s="14"/>
      <c r="F139" s="14"/>
      <c r="G139" s="14"/>
      <c r="H139" s="14"/>
      <c r="I139" s="14"/>
    </row>
    <row r="140" spans="1:10" s="1" customFormat="1" ht="15.75" x14ac:dyDescent="0.2">
      <c r="A140" s="19"/>
      <c r="B140" s="17"/>
      <c r="C140" s="17"/>
      <c r="D140" s="13"/>
      <c r="E140" s="15"/>
      <c r="F140" s="16"/>
      <c r="G140" s="16"/>
      <c r="H140" s="16"/>
      <c r="I140" s="16"/>
    </row>
    <row r="141" spans="1:10" s="1" customFormat="1" ht="15.75" x14ac:dyDescent="0.2">
      <c r="A141" s="19"/>
      <c r="B141" s="17"/>
      <c r="C141" s="17"/>
      <c r="D141" s="13"/>
      <c r="E141" s="15"/>
      <c r="F141" s="16"/>
      <c r="G141" s="16"/>
      <c r="H141" s="16"/>
      <c r="I141" s="16"/>
    </row>
    <row r="142" spans="1:10" s="1" customFormat="1" ht="15.75" x14ac:dyDescent="0.2">
      <c r="A142" s="19"/>
      <c r="B142" s="18"/>
      <c r="C142" s="17"/>
      <c r="D142" s="14"/>
      <c r="E142" s="14"/>
      <c r="F142" s="14"/>
      <c r="G142" s="14"/>
      <c r="H142" s="14"/>
      <c r="I142" s="14"/>
    </row>
    <row r="143" spans="1:10" s="1" customFormat="1" ht="27.75" customHeight="1" x14ac:dyDescent="0.2">
      <c r="A143" s="19"/>
      <c r="B143" s="17"/>
      <c r="C143" s="17"/>
      <c r="D143" s="13"/>
      <c r="E143" s="15"/>
      <c r="F143" s="16"/>
      <c r="G143" s="16"/>
      <c r="H143" s="16"/>
      <c r="I143" s="16"/>
    </row>
    <row r="144" spans="1:10" s="1" customFormat="1" ht="24" customHeight="1" x14ac:dyDescent="0.2">
      <c r="A144" s="19"/>
      <c r="B144" s="17"/>
      <c r="C144" s="17"/>
      <c r="D144" s="13"/>
      <c r="E144" s="15"/>
      <c r="F144" s="16"/>
      <c r="G144" s="16"/>
      <c r="H144" s="16"/>
      <c r="I144" s="16"/>
    </row>
    <row r="145" spans="1:9" s="1" customFormat="1" ht="27" customHeight="1" x14ac:dyDescent="0.2">
      <c r="A145" s="19"/>
      <c r="B145" s="17"/>
      <c r="C145" s="17"/>
      <c r="D145" s="13"/>
      <c r="E145" s="15"/>
      <c r="F145" s="16"/>
      <c r="G145" s="16"/>
      <c r="H145" s="16"/>
      <c r="I145" s="16"/>
    </row>
    <row r="146" spans="1:9" s="1" customFormat="1" ht="15.75" x14ac:dyDescent="0.2">
      <c r="A146" s="19"/>
      <c r="B146" s="18"/>
      <c r="C146" s="17"/>
      <c r="D146" s="14"/>
      <c r="E146" s="14"/>
      <c r="F146" s="14"/>
      <c r="G146" s="14"/>
      <c r="H146" s="14"/>
      <c r="I146" s="14"/>
    </row>
    <row r="147" spans="1:9" s="1" customFormat="1" ht="15.75" x14ac:dyDescent="0.2">
      <c r="A147" s="19"/>
      <c r="B147" s="17"/>
      <c r="C147" s="17"/>
      <c r="D147" s="13"/>
      <c r="E147" s="15"/>
      <c r="F147" s="16"/>
      <c r="G147" s="16"/>
      <c r="H147" s="16"/>
      <c r="I147" s="16"/>
    </row>
    <row r="148" spans="1:9" s="1" customFormat="1" ht="15.75" x14ac:dyDescent="0.2">
      <c r="A148" s="19"/>
      <c r="B148" s="17"/>
      <c r="C148" s="17"/>
      <c r="D148" s="13"/>
      <c r="E148" s="15"/>
      <c r="F148" s="16"/>
      <c r="G148" s="16"/>
      <c r="H148" s="16"/>
      <c r="I148" s="16"/>
    </row>
    <row r="149" spans="1:9" s="1" customFormat="1" ht="24" customHeight="1" x14ac:dyDescent="0.2">
      <c r="A149" s="19"/>
      <c r="B149" s="17"/>
      <c r="C149" s="17"/>
      <c r="D149" s="13"/>
      <c r="E149" s="15"/>
      <c r="F149" s="16"/>
      <c r="G149" s="16"/>
      <c r="H149" s="16"/>
      <c r="I149" s="16"/>
    </row>
    <row r="150" spans="1:9" s="1" customFormat="1" ht="15.75" x14ac:dyDescent="0.2">
      <c r="A150" s="19"/>
      <c r="B150" s="18"/>
      <c r="C150" s="17"/>
      <c r="D150" s="13"/>
      <c r="E150" s="15"/>
      <c r="F150" s="14"/>
      <c r="G150" s="14"/>
      <c r="H150" s="14"/>
      <c r="I150" s="14"/>
    </row>
    <row r="151" spans="1:9" s="1" customFormat="1" ht="15.75" x14ac:dyDescent="0.2">
      <c r="A151" s="19"/>
      <c r="B151" s="18"/>
      <c r="C151" s="17"/>
      <c r="D151" s="13"/>
      <c r="E151" s="15"/>
      <c r="F151" s="14"/>
      <c r="G151" s="14"/>
      <c r="H151" s="14"/>
      <c r="I151" s="14"/>
    </row>
    <row r="152" spans="1:9" s="1" customFormat="1" ht="15.75" x14ac:dyDescent="0.2">
      <c r="A152" s="19"/>
      <c r="B152" s="18"/>
      <c r="C152" s="17"/>
      <c r="D152" s="14"/>
      <c r="E152" s="14"/>
      <c r="F152" s="14"/>
      <c r="G152" s="14"/>
      <c r="H152" s="14"/>
      <c r="I152" s="14"/>
    </row>
    <row r="153" spans="1:9" s="1" customFormat="1" ht="15.75" x14ac:dyDescent="0.2">
      <c r="A153" s="19"/>
      <c r="B153" s="17"/>
      <c r="C153" s="17"/>
      <c r="D153" s="13"/>
      <c r="E153" s="15"/>
      <c r="F153" s="16"/>
      <c r="G153" s="16"/>
      <c r="H153" s="16"/>
      <c r="I153" s="16"/>
    </row>
    <row r="154" spans="1:9" s="1" customFormat="1" ht="15.75" x14ac:dyDescent="0.2">
      <c r="A154" s="19"/>
      <c r="B154" s="17"/>
      <c r="C154" s="17"/>
      <c r="D154" s="13"/>
      <c r="E154" s="15"/>
      <c r="F154" s="16"/>
      <c r="G154" s="16"/>
      <c r="H154" s="16"/>
      <c r="I154" s="16"/>
    </row>
    <row r="155" spans="1:9" s="1" customFormat="1" ht="15.75" x14ac:dyDescent="0.2">
      <c r="A155" s="19"/>
      <c r="B155" s="17"/>
      <c r="C155" s="17"/>
      <c r="D155" s="13"/>
      <c r="E155" s="15"/>
      <c r="F155" s="16"/>
      <c r="G155" s="16"/>
      <c r="H155" s="16"/>
      <c r="I155" s="16"/>
    </row>
    <row r="156" spans="1:9" s="1" customFormat="1" ht="15.75" x14ac:dyDescent="0.2">
      <c r="A156" s="19"/>
      <c r="B156" s="17"/>
      <c r="C156" s="17"/>
      <c r="D156" s="13"/>
      <c r="E156" s="15"/>
      <c r="F156" s="16"/>
      <c r="G156" s="16"/>
      <c r="H156" s="16"/>
      <c r="I156" s="16"/>
    </row>
    <row r="157" spans="1:9" s="1" customFormat="1" ht="15.75" x14ac:dyDescent="0.2">
      <c r="A157" s="19"/>
      <c r="B157" s="17"/>
      <c r="C157" s="17"/>
      <c r="D157" s="13"/>
      <c r="E157" s="15"/>
      <c r="F157" s="16"/>
      <c r="G157" s="16"/>
      <c r="H157" s="16"/>
      <c r="I157" s="16"/>
    </row>
    <row r="158" spans="1:9" s="1" customFormat="1" ht="15.75" x14ac:dyDescent="0.2">
      <c r="A158" s="19"/>
      <c r="B158" s="17"/>
      <c r="C158" s="17"/>
      <c r="D158" s="13"/>
      <c r="E158" s="15"/>
      <c r="F158" s="16"/>
      <c r="G158" s="16"/>
      <c r="H158" s="16"/>
      <c r="I158" s="16"/>
    </row>
    <row r="159" spans="1:9" s="1" customFormat="1" ht="15.75" x14ac:dyDescent="0.2">
      <c r="A159" s="19"/>
      <c r="B159" s="17"/>
      <c r="C159" s="17"/>
      <c r="D159" s="13"/>
      <c r="E159" s="15"/>
      <c r="F159" s="16"/>
      <c r="G159" s="16"/>
      <c r="H159" s="16"/>
      <c r="I159" s="16"/>
    </row>
    <row r="160" spans="1:9" s="1" customFormat="1" ht="48.75" customHeight="1" x14ac:dyDescent="0.2">
      <c r="A160" s="19"/>
      <c r="B160" s="17"/>
      <c r="C160" s="17"/>
      <c r="D160" s="13"/>
      <c r="E160" s="15"/>
      <c r="F160" s="16"/>
      <c r="G160" s="16"/>
      <c r="H160" s="16"/>
      <c r="I160" s="16"/>
    </row>
    <row r="161" spans="1:9" s="1" customFormat="1" ht="15.75" x14ac:dyDescent="0.2">
      <c r="A161" s="19"/>
      <c r="B161" s="18"/>
      <c r="C161" s="17"/>
      <c r="D161" s="14"/>
      <c r="E161" s="14"/>
      <c r="F161" s="14"/>
      <c r="G161" s="14"/>
      <c r="H161" s="14"/>
      <c r="I161" s="14"/>
    </row>
    <row r="162" spans="1:9" s="1" customFormat="1" ht="15.75" x14ac:dyDescent="0.2">
      <c r="A162" s="19"/>
      <c r="B162" s="17"/>
      <c r="C162" s="17"/>
      <c r="D162" s="13"/>
      <c r="E162" s="15"/>
      <c r="F162" s="16"/>
      <c r="G162" s="16"/>
      <c r="H162" s="16"/>
      <c r="I162" s="16"/>
    </row>
    <row r="163" spans="1:9" s="1" customFormat="1" ht="15.75" x14ac:dyDescent="0.2">
      <c r="A163" s="19"/>
      <c r="B163" s="17"/>
      <c r="C163" s="17"/>
      <c r="D163" s="13"/>
      <c r="E163" s="15"/>
      <c r="F163" s="16"/>
      <c r="G163" s="16"/>
      <c r="H163" s="16"/>
      <c r="I163" s="16"/>
    </row>
    <row r="164" spans="1:9" s="1" customFormat="1" ht="15.75" x14ac:dyDescent="0.2">
      <c r="A164" s="19"/>
      <c r="B164" s="17"/>
      <c r="C164" s="17"/>
      <c r="D164" s="13"/>
      <c r="E164" s="15"/>
      <c r="F164" s="16"/>
      <c r="G164" s="16"/>
      <c r="H164" s="16"/>
      <c r="I164" s="16"/>
    </row>
    <row r="165" spans="1:9" s="1" customFormat="1" ht="34.5" customHeight="1" x14ac:dyDescent="0.2">
      <c r="A165" s="19"/>
      <c r="B165" s="17"/>
      <c r="C165" s="17"/>
      <c r="D165" s="13"/>
      <c r="E165" s="15"/>
      <c r="F165" s="16"/>
      <c r="G165" s="16"/>
      <c r="H165" s="16"/>
      <c r="I165" s="16"/>
    </row>
    <row r="166" spans="1:9" s="1" customFormat="1" ht="15.75" x14ac:dyDescent="0.2">
      <c r="A166" s="19"/>
      <c r="B166" s="17"/>
      <c r="C166" s="17"/>
      <c r="D166" s="13"/>
      <c r="E166" s="15"/>
      <c r="F166" s="16"/>
      <c r="G166" s="16"/>
      <c r="H166" s="16"/>
      <c r="I166" s="16"/>
    </row>
    <row r="167" spans="1:9" s="1" customFormat="1" ht="15.75" x14ac:dyDescent="0.2">
      <c r="A167" s="19"/>
      <c r="B167" s="17"/>
      <c r="C167" s="17"/>
      <c r="D167" s="13"/>
      <c r="E167" s="15"/>
      <c r="F167" s="16"/>
      <c r="G167" s="16"/>
      <c r="H167" s="16"/>
      <c r="I167" s="16"/>
    </row>
    <row r="168" spans="1:9" s="1" customFormat="1" ht="26.25" customHeight="1" x14ac:dyDescent="0.2">
      <c r="A168" s="19"/>
      <c r="B168" s="17"/>
      <c r="C168" s="17"/>
      <c r="D168" s="13"/>
      <c r="E168" s="15"/>
      <c r="F168" s="16"/>
      <c r="G168" s="16"/>
      <c r="H168" s="16"/>
      <c r="I168" s="16"/>
    </row>
    <row r="169" spans="1:9" s="1" customFormat="1" ht="27" customHeight="1" x14ac:dyDescent="0.2">
      <c r="A169" s="19"/>
      <c r="B169" s="17"/>
      <c r="C169" s="17"/>
      <c r="D169" s="13"/>
      <c r="E169" s="15"/>
      <c r="F169" s="16"/>
      <c r="G169" s="16"/>
      <c r="H169" s="16"/>
      <c r="I169" s="16"/>
    </row>
    <row r="170" spans="1:9" s="1" customFormat="1" ht="26.25" customHeight="1" x14ac:dyDescent="0.2">
      <c r="A170" s="19"/>
      <c r="B170" s="17"/>
      <c r="C170" s="17"/>
      <c r="D170" s="13"/>
      <c r="E170" s="15"/>
      <c r="F170" s="16"/>
      <c r="G170" s="16"/>
      <c r="H170" s="16"/>
      <c r="I170" s="16"/>
    </row>
    <row r="171" spans="1:9" s="1" customFormat="1" ht="24.75" customHeight="1" x14ac:dyDescent="0.2">
      <c r="A171" s="19"/>
      <c r="B171" s="17"/>
      <c r="C171" s="17"/>
      <c r="D171" s="13"/>
      <c r="E171" s="15"/>
      <c r="F171" s="16"/>
      <c r="G171" s="16"/>
      <c r="H171" s="16"/>
      <c r="I171" s="16"/>
    </row>
    <row r="172" spans="1:9" s="1" customFormat="1" ht="26.25" customHeight="1" x14ac:dyDescent="0.2">
      <c r="A172" s="19"/>
      <c r="B172" s="17"/>
      <c r="C172" s="17"/>
      <c r="D172" s="13"/>
      <c r="E172" s="15"/>
      <c r="F172" s="16"/>
      <c r="G172" s="16"/>
      <c r="H172" s="16"/>
      <c r="I172" s="16"/>
    </row>
    <row r="173" spans="1:9" s="1" customFormat="1" ht="50.25" customHeight="1" x14ac:dyDescent="0.2">
      <c r="A173" s="19"/>
      <c r="B173" s="17"/>
      <c r="C173" s="17"/>
      <c r="D173" s="13"/>
      <c r="E173" s="15"/>
      <c r="F173" s="16"/>
      <c r="G173" s="16"/>
      <c r="H173" s="16"/>
      <c r="I173" s="16"/>
    </row>
    <row r="174" spans="1:9" s="1" customFormat="1" ht="21.75" customHeight="1" x14ac:dyDescent="0.2">
      <c r="A174" s="19"/>
      <c r="B174" s="17"/>
      <c r="C174" s="17"/>
      <c r="D174" s="13"/>
      <c r="E174" s="15"/>
      <c r="F174" s="16"/>
      <c r="G174" s="16"/>
      <c r="H174" s="16"/>
      <c r="I174" s="16"/>
    </row>
    <row r="175" spans="1:9" s="1" customFormat="1" ht="15.75" x14ac:dyDescent="0.2">
      <c r="A175" s="19"/>
      <c r="B175" s="18"/>
      <c r="C175" s="17"/>
      <c r="D175" s="14"/>
      <c r="E175" s="14"/>
      <c r="F175" s="14"/>
      <c r="G175" s="14"/>
      <c r="H175" s="14"/>
      <c r="I175" s="14"/>
    </row>
    <row r="176" spans="1:9" s="1" customFormat="1" ht="15.75" x14ac:dyDescent="0.2">
      <c r="A176" s="20"/>
      <c r="B176" s="17"/>
      <c r="C176" s="17"/>
      <c r="D176" s="13"/>
      <c r="E176" s="15"/>
      <c r="F176" s="16"/>
      <c r="G176" s="16"/>
      <c r="H176" s="16"/>
      <c r="I176" s="16"/>
    </row>
    <row r="177" spans="1:9" s="1" customFormat="1" ht="15.75" x14ac:dyDescent="0.2">
      <c r="A177" s="20"/>
      <c r="B177" s="17"/>
      <c r="C177" s="17"/>
      <c r="D177" s="13"/>
      <c r="E177" s="15"/>
      <c r="F177" s="16"/>
      <c r="G177" s="16"/>
      <c r="H177" s="16"/>
      <c r="I177" s="16"/>
    </row>
    <row r="178" spans="1:9" s="1" customFormat="1" ht="114.75" customHeight="1" x14ac:dyDescent="0.2">
      <c r="A178" s="20"/>
      <c r="B178" s="17"/>
      <c r="C178" s="17"/>
      <c r="D178" s="13"/>
      <c r="E178" s="15"/>
      <c r="F178" s="16"/>
      <c r="G178" s="16"/>
      <c r="H178" s="16"/>
      <c r="I178" s="16"/>
    </row>
    <row r="179" spans="1:9" s="1" customFormat="1" ht="15.75" x14ac:dyDescent="0.2">
      <c r="A179" s="20"/>
      <c r="B179" s="17"/>
      <c r="C179" s="17"/>
      <c r="D179" s="13"/>
      <c r="E179" s="15"/>
      <c r="F179" s="16"/>
      <c r="G179" s="16"/>
      <c r="H179" s="16"/>
      <c r="I179" s="16"/>
    </row>
    <row r="180" spans="1:9" s="1" customFormat="1" ht="26.25" customHeight="1" x14ac:dyDescent="0.25">
      <c r="A180" s="21"/>
      <c r="B180" s="22"/>
      <c r="C180" s="22"/>
      <c r="D180" s="23"/>
      <c r="E180" s="23"/>
      <c r="F180" s="62"/>
      <c r="G180" s="23"/>
      <c r="H180" s="23"/>
      <c r="I180" s="23"/>
    </row>
    <row r="181" spans="1:9" s="1" customFormat="1" ht="51" customHeight="1" x14ac:dyDescent="0.25">
      <c r="A181" s="24"/>
      <c r="B181" s="25"/>
      <c r="C181" s="26"/>
      <c r="D181" s="27"/>
      <c r="E181" s="28"/>
      <c r="F181" s="63"/>
      <c r="G181" s="27"/>
      <c r="H181" s="27"/>
      <c r="I181" s="27"/>
    </row>
    <row r="182" spans="1:9" s="1" customFormat="1" ht="176.25" customHeight="1" x14ac:dyDescent="0.2">
      <c r="A182" s="3"/>
      <c r="B182" s="8"/>
      <c r="C182" s="3"/>
      <c r="D182" s="13"/>
      <c r="E182" s="10"/>
      <c r="F182" s="16"/>
      <c r="G182" s="9"/>
      <c r="H182" s="9"/>
      <c r="I182" s="9"/>
    </row>
    <row r="183" spans="1:9" s="1" customFormat="1" ht="170.25" customHeight="1" x14ac:dyDescent="0.2">
      <c r="A183" s="3"/>
      <c r="B183" s="8"/>
      <c r="C183" s="3"/>
      <c r="D183" s="13"/>
      <c r="E183" s="10"/>
      <c r="F183" s="13"/>
      <c r="G183" s="13"/>
      <c r="H183" s="13"/>
      <c r="I183" s="13"/>
    </row>
    <row r="184" spans="1:9" s="1" customFormat="1" ht="15.75" x14ac:dyDescent="0.2">
      <c r="A184" s="3"/>
      <c r="B184" s="8"/>
      <c r="C184" s="3"/>
      <c r="D184" s="29"/>
      <c r="E184" s="29"/>
      <c r="F184" s="64"/>
      <c r="G184" s="29"/>
      <c r="H184" s="29"/>
      <c r="I184" s="29"/>
    </row>
    <row r="185" spans="1:9" s="1" customFormat="1" ht="15.75" x14ac:dyDescent="0.2">
      <c r="A185" s="3"/>
      <c r="B185" s="8"/>
      <c r="C185" s="3"/>
      <c r="D185" s="13"/>
      <c r="E185" s="10"/>
      <c r="F185" s="64"/>
      <c r="G185" s="29"/>
      <c r="H185" s="29"/>
      <c r="I185" s="29"/>
    </row>
    <row r="186" spans="1:9" s="1" customFormat="1" ht="15.75" x14ac:dyDescent="0.2">
      <c r="A186" s="3"/>
      <c r="B186" s="8"/>
      <c r="C186" s="3"/>
      <c r="D186" s="13"/>
      <c r="E186" s="10"/>
      <c r="F186" s="64"/>
      <c r="G186" s="29"/>
      <c r="H186" s="29"/>
      <c r="I186" s="29"/>
    </row>
    <row r="187" spans="1:9" s="1" customFormat="1" ht="15.75" x14ac:dyDescent="0.2">
      <c r="A187" s="3"/>
      <c r="B187" s="8"/>
      <c r="C187" s="3"/>
      <c r="D187" s="13"/>
      <c r="E187" s="10"/>
      <c r="F187" s="64"/>
      <c r="G187" s="29"/>
      <c r="H187" s="29"/>
      <c r="I187" s="29"/>
    </row>
    <row r="188" spans="1:9" s="1" customFormat="1" ht="23.25" customHeight="1" x14ac:dyDescent="0.2">
      <c r="A188" s="4"/>
      <c r="B188" s="4"/>
      <c r="C188" s="4"/>
      <c r="D188" s="12"/>
      <c r="E188" s="12"/>
      <c r="F188" s="14"/>
      <c r="G188" s="12"/>
      <c r="H188" s="12"/>
      <c r="I188" s="12"/>
    </row>
    <row r="189" spans="1:9" s="1" customFormat="1" ht="98.25" customHeight="1" x14ac:dyDescent="0.2">
      <c r="A189" s="30"/>
      <c r="B189" s="8"/>
      <c r="C189" s="3"/>
      <c r="D189" s="13"/>
      <c r="E189" s="10"/>
      <c r="F189" s="16"/>
      <c r="G189" s="9"/>
      <c r="H189" s="9"/>
      <c r="I189" s="9"/>
    </row>
    <row r="190" spans="1:9" s="1" customFormat="1" ht="15.75" x14ac:dyDescent="0.2">
      <c r="A190" s="3"/>
      <c r="B190" s="8"/>
      <c r="C190" s="3"/>
      <c r="D190" s="13"/>
      <c r="E190" s="10"/>
      <c r="F190" s="16"/>
      <c r="G190" s="9"/>
      <c r="H190" s="9"/>
      <c r="I190" s="9"/>
    </row>
    <row r="191" spans="1:9" s="1" customFormat="1" ht="93" customHeight="1" x14ac:dyDescent="0.2">
      <c r="A191" s="3"/>
      <c r="B191" s="8"/>
      <c r="C191" s="3"/>
      <c r="D191" s="13"/>
      <c r="E191" s="10"/>
      <c r="F191" s="16"/>
      <c r="G191" s="9"/>
      <c r="H191" s="9"/>
      <c r="I191" s="9"/>
    </row>
    <row r="192" spans="1:9" s="1" customFormat="1" ht="67.5" customHeight="1" x14ac:dyDescent="0.2">
      <c r="A192" s="3"/>
      <c r="B192" s="8"/>
      <c r="C192" s="3"/>
      <c r="D192" s="13"/>
      <c r="E192" s="10"/>
      <c r="F192" s="16"/>
      <c r="G192" s="9"/>
      <c r="H192" s="9"/>
      <c r="I192" s="9"/>
    </row>
    <row r="193" spans="1:9" s="1" customFormat="1" ht="21" customHeight="1" x14ac:dyDescent="0.2">
      <c r="A193" s="4"/>
      <c r="B193" s="4"/>
      <c r="C193" s="4"/>
      <c r="D193" s="12"/>
      <c r="E193" s="12"/>
      <c r="F193" s="14"/>
      <c r="G193" s="12"/>
      <c r="H193" s="12"/>
      <c r="I193" s="12"/>
    </row>
    <row r="194" spans="1:9" s="1" customFormat="1" ht="40.5" customHeight="1" x14ac:dyDescent="0.2">
      <c r="A194" s="24"/>
      <c r="B194" s="24"/>
      <c r="C194" s="31"/>
      <c r="D194" s="5"/>
      <c r="E194" s="32"/>
      <c r="F194" s="65"/>
      <c r="G194" s="5"/>
      <c r="H194" s="5"/>
      <c r="I194" s="5"/>
    </row>
    <row r="195" spans="1:9" s="1" customFormat="1" ht="53.25" customHeight="1" x14ac:dyDescent="0.2">
      <c r="A195" s="3"/>
      <c r="B195" s="8"/>
      <c r="C195" s="3"/>
      <c r="D195" s="13"/>
      <c r="E195" s="10"/>
      <c r="F195" s="66"/>
      <c r="G195" s="33"/>
      <c r="H195" s="33"/>
      <c r="I195" s="33"/>
    </row>
    <row r="196" spans="1:9" s="1" customFormat="1" ht="69.75" customHeight="1" x14ac:dyDescent="0.2">
      <c r="A196" s="3"/>
      <c r="B196" s="8"/>
      <c r="C196" s="3"/>
      <c r="D196" s="33"/>
      <c r="E196" s="10"/>
      <c r="F196" s="66"/>
      <c r="G196" s="33"/>
      <c r="H196" s="33"/>
      <c r="I196" s="33"/>
    </row>
    <row r="197" spans="1:9" s="1" customFormat="1" ht="91.5" customHeight="1" x14ac:dyDescent="0.2">
      <c r="A197" s="3"/>
      <c r="B197" s="8"/>
      <c r="C197" s="3"/>
      <c r="D197" s="13"/>
      <c r="E197" s="10"/>
      <c r="F197" s="66"/>
      <c r="G197" s="33"/>
      <c r="H197" s="33"/>
      <c r="I197" s="33"/>
    </row>
    <row r="198" spans="1:9" s="1" customFormat="1" ht="150" customHeight="1" x14ac:dyDescent="0.2">
      <c r="A198" s="3"/>
      <c r="B198" s="8"/>
      <c r="C198" s="3"/>
      <c r="D198" s="33"/>
      <c r="E198" s="10"/>
      <c r="F198" s="66"/>
      <c r="G198" s="33"/>
      <c r="H198" s="33"/>
      <c r="I198" s="33"/>
    </row>
    <row r="199" spans="1:9" s="1" customFormat="1" ht="21.75" customHeight="1" x14ac:dyDescent="0.2">
      <c r="A199" s="3"/>
      <c r="B199" s="4"/>
      <c r="C199" s="3"/>
      <c r="D199" s="5"/>
      <c r="E199" s="5"/>
      <c r="F199" s="65"/>
      <c r="G199" s="5"/>
      <c r="H199" s="5"/>
      <c r="I199" s="5"/>
    </row>
    <row r="200" spans="1:9" s="1" customFormat="1" ht="12" customHeight="1" x14ac:dyDescent="0.2">
      <c r="A200" s="3"/>
      <c r="B200" s="4"/>
      <c r="C200" s="3"/>
      <c r="D200" s="5"/>
      <c r="E200" s="5"/>
      <c r="F200" s="65"/>
      <c r="G200" s="5"/>
      <c r="H200" s="5"/>
      <c r="I200" s="5"/>
    </row>
    <row r="201" spans="1:9" s="1" customFormat="1" ht="8.25" customHeight="1" x14ac:dyDescent="0.2">
      <c r="A201" s="3"/>
      <c r="B201" s="4"/>
      <c r="C201" s="3"/>
      <c r="D201" s="5"/>
      <c r="E201" s="5"/>
      <c r="F201" s="65"/>
      <c r="G201" s="5"/>
      <c r="H201" s="5"/>
      <c r="I201" s="5"/>
    </row>
    <row r="202" spans="1:9" s="1" customFormat="1" ht="33.75" customHeight="1" x14ac:dyDescent="0.2">
      <c r="A202" s="34"/>
      <c r="B202" s="35"/>
      <c r="C202" s="36"/>
      <c r="D202" s="37"/>
      <c r="E202" s="38"/>
      <c r="F202" s="13"/>
      <c r="G202" s="37"/>
      <c r="H202" s="37"/>
      <c r="I202" s="37"/>
    </row>
    <row r="203" spans="1:9" s="1" customFormat="1" ht="15.75" x14ac:dyDescent="0.2">
      <c r="A203" s="3"/>
      <c r="B203" s="8"/>
      <c r="C203" s="3"/>
      <c r="D203" s="13"/>
      <c r="E203" s="10"/>
      <c r="F203" s="66"/>
      <c r="G203" s="33"/>
      <c r="H203" s="33"/>
      <c r="I203" s="33"/>
    </row>
    <row r="204" spans="1:9" s="1" customFormat="1" ht="64.5" customHeight="1" x14ac:dyDescent="0.2">
      <c r="A204" s="3"/>
      <c r="B204" s="8"/>
      <c r="C204" s="3"/>
      <c r="D204" s="13"/>
      <c r="E204" s="10"/>
      <c r="F204" s="66"/>
      <c r="G204" s="33"/>
      <c r="H204" s="33"/>
      <c r="I204" s="33"/>
    </row>
    <row r="205" spans="1:9" s="1" customFormat="1" ht="18" customHeight="1" x14ac:dyDescent="0.2">
      <c r="A205" s="3"/>
      <c r="B205" s="4"/>
      <c r="C205" s="3"/>
      <c r="D205" s="5"/>
      <c r="E205" s="10"/>
      <c r="F205" s="65"/>
      <c r="G205" s="5"/>
      <c r="H205" s="5"/>
      <c r="I205" s="5"/>
    </row>
    <row r="206" spans="1:9" s="1" customFormat="1" ht="15.75" x14ac:dyDescent="0.2">
      <c r="A206" s="4"/>
      <c r="B206" s="4"/>
      <c r="C206" s="4"/>
      <c r="D206" s="39"/>
      <c r="E206" s="39"/>
      <c r="F206" s="39"/>
      <c r="G206" s="39"/>
      <c r="H206" s="39"/>
      <c r="I206" s="39"/>
    </row>
    <row r="207" spans="1:9" s="1" customFormat="1" x14ac:dyDescent="0.2">
      <c r="A207" s="40"/>
      <c r="B207" s="41"/>
      <c r="C207" s="40"/>
      <c r="D207" s="42"/>
      <c r="E207" s="42"/>
      <c r="F207" s="67"/>
      <c r="G207" s="42"/>
      <c r="H207" s="42"/>
      <c r="I207" s="42"/>
    </row>
    <row r="208" spans="1:9" s="1" customFormat="1" x14ac:dyDescent="0.2">
      <c r="A208" s="40"/>
      <c r="B208" s="40"/>
      <c r="C208" s="40"/>
      <c r="D208" s="43"/>
      <c r="E208" s="44"/>
      <c r="F208" s="68"/>
      <c r="G208" s="43"/>
      <c r="H208" s="43"/>
      <c r="I208" s="43"/>
    </row>
    <row r="209" spans="1:9" s="1" customFormat="1" x14ac:dyDescent="0.2">
      <c r="A209" s="40"/>
      <c r="B209" s="40"/>
      <c r="C209" s="40"/>
      <c r="D209" s="44"/>
      <c r="E209" s="44"/>
      <c r="F209" s="69"/>
      <c r="G209" s="44"/>
      <c r="H209" s="44"/>
      <c r="I209" s="44"/>
    </row>
    <row r="210" spans="1:9" s="1" customFormat="1" ht="15.75" x14ac:dyDescent="0.25">
      <c r="A210" s="45"/>
      <c r="B210" s="46"/>
      <c r="C210" s="46"/>
      <c r="D210" s="44"/>
      <c r="E210" s="44"/>
      <c r="F210" s="69"/>
      <c r="G210" s="44"/>
      <c r="H210" s="44"/>
      <c r="I210" s="44"/>
    </row>
    <row r="211" spans="1:9" s="1" customFormat="1" x14ac:dyDescent="0.2">
      <c r="A211" s="11"/>
      <c r="B211" s="11"/>
      <c r="C211" s="11"/>
      <c r="D211" s="11"/>
      <c r="E211" s="11"/>
      <c r="F211" s="70"/>
      <c r="G211" s="11"/>
      <c r="H211" s="11"/>
      <c r="I211" s="11"/>
    </row>
    <row r="212" spans="1:9" s="1" customFormat="1" x14ac:dyDescent="0.2">
      <c r="A212" s="11"/>
      <c r="B212" s="11"/>
      <c r="C212" s="11"/>
      <c r="D212" s="11"/>
      <c r="E212" s="11"/>
      <c r="F212" s="70"/>
      <c r="G212" s="11"/>
      <c r="H212" s="11"/>
      <c r="I212" s="11"/>
    </row>
    <row r="213" spans="1:9" s="1" customFormat="1" x14ac:dyDescent="0.2">
      <c r="A213" s="11"/>
      <c r="B213" s="11"/>
      <c r="C213" s="11"/>
      <c r="D213" s="11"/>
      <c r="E213" s="11"/>
      <c r="F213" s="70"/>
      <c r="G213" s="11"/>
      <c r="H213" s="11"/>
      <c r="I213" s="11"/>
    </row>
    <row r="214" spans="1:9" s="1" customFormat="1" x14ac:dyDescent="0.2">
      <c r="A214" s="11"/>
      <c r="B214" s="11"/>
      <c r="C214" s="11"/>
      <c r="D214" s="11"/>
      <c r="E214" s="11"/>
      <c r="F214" s="70"/>
      <c r="G214" s="11"/>
      <c r="H214" s="11"/>
      <c r="I214" s="11"/>
    </row>
    <row r="215" spans="1:9" s="1" customFormat="1" x14ac:dyDescent="0.2">
      <c r="A215" s="11"/>
      <c r="B215" s="11"/>
      <c r="C215" s="11"/>
      <c r="D215" s="11"/>
      <c r="E215" s="11"/>
      <c r="F215" s="70"/>
      <c r="G215" s="11"/>
      <c r="H215" s="11"/>
      <c r="I215" s="11"/>
    </row>
    <row r="216" spans="1:9" s="1" customFormat="1" x14ac:dyDescent="0.2">
      <c r="A216" s="11"/>
      <c r="B216" s="11"/>
      <c r="C216" s="11"/>
      <c r="D216" s="11"/>
      <c r="E216" s="11"/>
      <c r="F216" s="70"/>
      <c r="G216" s="11"/>
      <c r="H216" s="11"/>
      <c r="I216" s="11"/>
    </row>
    <row r="217" spans="1:9" s="1" customFormat="1" x14ac:dyDescent="0.2">
      <c r="A217" s="11"/>
      <c r="B217" s="11"/>
      <c r="C217" s="11"/>
      <c r="D217" s="11"/>
      <c r="E217" s="11"/>
      <c r="F217" s="70"/>
      <c r="G217" s="11"/>
      <c r="H217" s="11"/>
      <c r="I217" s="11"/>
    </row>
    <row r="218" spans="1:9" s="1" customFormat="1" x14ac:dyDescent="0.2">
      <c r="A218" s="11"/>
      <c r="B218" s="11"/>
      <c r="C218" s="11"/>
      <c r="D218" s="11"/>
      <c r="E218" s="11"/>
      <c r="F218" s="70"/>
      <c r="G218" s="11"/>
      <c r="H218" s="11"/>
      <c r="I218" s="11"/>
    </row>
    <row r="219" spans="1:9" s="1" customFormat="1" x14ac:dyDescent="0.2">
      <c r="A219" s="11"/>
      <c r="B219" s="11"/>
      <c r="C219" s="11"/>
      <c r="D219" s="11"/>
      <c r="E219" s="11"/>
      <c r="F219" s="70"/>
      <c r="G219" s="11"/>
      <c r="H219" s="11"/>
      <c r="I219" s="11"/>
    </row>
    <row r="220" spans="1:9" s="1" customFormat="1" x14ac:dyDescent="0.2">
      <c r="A220" s="11"/>
      <c r="B220" s="11"/>
      <c r="C220" s="11"/>
      <c r="D220" s="11"/>
      <c r="E220" s="11"/>
      <c r="F220" s="70"/>
      <c r="G220" s="11"/>
      <c r="H220" s="11"/>
      <c r="I220" s="11"/>
    </row>
    <row r="221" spans="1:9" s="1" customFormat="1" x14ac:dyDescent="0.2">
      <c r="A221" s="11"/>
      <c r="B221" s="11"/>
      <c r="C221" s="11"/>
      <c r="D221" s="11"/>
      <c r="E221" s="11"/>
      <c r="F221" s="70"/>
      <c r="G221" s="11"/>
      <c r="H221" s="11"/>
      <c r="I221" s="11"/>
    </row>
    <row r="222" spans="1:9" s="1" customFormat="1" x14ac:dyDescent="0.2">
      <c r="A222" s="11"/>
      <c r="B222" s="11"/>
      <c r="C222" s="11"/>
      <c r="D222" s="11"/>
      <c r="E222" s="11"/>
      <c r="F222" s="70"/>
      <c r="G222" s="11"/>
      <c r="H222" s="11"/>
      <c r="I222" s="11"/>
    </row>
    <row r="223" spans="1:9" s="1" customFormat="1" x14ac:dyDescent="0.2">
      <c r="A223" s="11"/>
      <c r="B223" s="11"/>
      <c r="C223" s="11"/>
      <c r="D223" s="11"/>
      <c r="E223" s="11"/>
      <c r="F223" s="70"/>
      <c r="G223" s="11"/>
      <c r="H223" s="11"/>
      <c r="I223" s="11"/>
    </row>
  </sheetData>
  <mergeCells count="41">
    <mergeCell ref="D1:J1"/>
    <mergeCell ref="J4:J5"/>
    <mergeCell ref="A51:A52"/>
    <mergeCell ref="B51:B52"/>
    <mergeCell ref="B61:B65"/>
    <mergeCell ref="B3:I3"/>
    <mergeCell ref="A4:A5"/>
    <mergeCell ref="B4:B5"/>
    <mergeCell ref="C4:C5"/>
    <mergeCell ref="D4:I4"/>
    <mergeCell ref="B120:B124"/>
    <mergeCell ref="A120:A124"/>
    <mergeCell ref="A111:A115"/>
    <mergeCell ref="B111:B115"/>
    <mergeCell ref="B90:B94"/>
    <mergeCell ref="A90:A94"/>
    <mergeCell ref="A80:A84"/>
    <mergeCell ref="B80:B84"/>
    <mergeCell ref="A61:A65"/>
    <mergeCell ref="B46:B47"/>
    <mergeCell ref="A7:A11"/>
    <mergeCell ref="A48:A49"/>
    <mergeCell ref="B48:B49"/>
    <mergeCell ref="A75:A76"/>
    <mergeCell ref="B75:B76"/>
    <mergeCell ref="A88:A89"/>
    <mergeCell ref="B88:B89"/>
    <mergeCell ref="A58:A59"/>
    <mergeCell ref="B58:B59"/>
    <mergeCell ref="B7:B11"/>
    <mergeCell ref="A12:A16"/>
    <mergeCell ref="A33:A34"/>
    <mergeCell ref="B33:B34"/>
    <mergeCell ref="B21:B25"/>
    <mergeCell ref="B12:B16"/>
    <mergeCell ref="A21:A25"/>
    <mergeCell ref="A46:A47"/>
    <mergeCell ref="A42:A43"/>
    <mergeCell ref="B42:B43"/>
    <mergeCell ref="B44:B45"/>
    <mergeCell ref="A44:A4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7"/>
  <sheetViews>
    <sheetView view="pageBreakPreview" zoomScale="90" zoomScaleNormal="100" zoomScaleSheetLayoutView="90" workbookViewId="0">
      <selection activeCell="D1" sqref="D1:J1"/>
    </sheetView>
  </sheetViews>
  <sheetFormatPr defaultRowHeight="12.75" x14ac:dyDescent="0.2"/>
  <cols>
    <col min="1" max="1" width="8.28515625" customWidth="1"/>
    <col min="2" max="2" width="82.85546875" customWidth="1"/>
    <col min="3" max="3" width="39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47" ht="113.25" customHeight="1" x14ac:dyDescent="0.3">
      <c r="A1" s="77"/>
      <c r="B1" s="77"/>
      <c r="C1" s="77"/>
      <c r="D1" s="150" t="s">
        <v>187</v>
      </c>
      <c r="E1" s="150"/>
      <c r="F1" s="150"/>
      <c r="G1" s="150"/>
      <c r="H1" s="150"/>
      <c r="I1" s="150"/>
      <c r="J1" s="150"/>
      <c r="K1" s="82"/>
    </row>
    <row r="2" spans="1:47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47" ht="51" customHeight="1" x14ac:dyDescent="0.3">
      <c r="A3" s="78"/>
      <c r="B3" s="160" t="s">
        <v>171</v>
      </c>
      <c r="C3" s="161"/>
      <c r="D3" s="161"/>
      <c r="E3" s="161"/>
      <c r="F3" s="161"/>
      <c r="G3" s="161"/>
      <c r="H3" s="161"/>
      <c r="I3" s="161"/>
    </row>
    <row r="4" spans="1:47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47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47" ht="23.25" customHeight="1" x14ac:dyDescent="0.2">
      <c r="A6" s="102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02">
        <v>7</v>
      </c>
      <c r="H6" s="102">
        <v>8</v>
      </c>
      <c r="I6" s="102">
        <v>9</v>
      </c>
      <c r="J6" s="102">
        <v>10</v>
      </c>
    </row>
    <row r="7" spans="1:47" s="55" customFormat="1" ht="15.75" customHeight="1" x14ac:dyDescent="0.2">
      <c r="A7" s="134"/>
      <c r="B7" s="138" t="s">
        <v>29</v>
      </c>
      <c r="C7" s="50" t="s">
        <v>63</v>
      </c>
      <c r="D7" s="84">
        <f>SUM(D8:D11)</f>
        <v>212762.54540999999</v>
      </c>
      <c r="E7" s="84">
        <f t="shared" ref="E7:I7" si="0">SUM(E8:E11)</f>
        <v>216904.06105000002</v>
      </c>
      <c r="F7" s="84">
        <f t="shared" si="0"/>
        <v>246764.99682</v>
      </c>
      <c r="G7" s="84">
        <f t="shared" si="0"/>
        <v>253889.73</v>
      </c>
      <c r="H7" s="84">
        <f t="shared" si="0"/>
        <v>263115.16200000001</v>
      </c>
      <c r="I7" s="84">
        <f t="shared" si="0"/>
        <v>273710.43099999998</v>
      </c>
      <c r="J7" s="84">
        <f t="shared" ref="J7:J15" si="1">SUM(D7:I7)</f>
        <v>1467146.9262799998</v>
      </c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</row>
    <row r="8" spans="1:47" s="55" customFormat="1" ht="16.5" customHeight="1" x14ac:dyDescent="0.2">
      <c r="A8" s="135"/>
      <c r="B8" s="139"/>
      <c r="C8" s="50" t="s">
        <v>61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f t="shared" si="1"/>
        <v>0</v>
      </c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</row>
    <row r="9" spans="1:47" s="55" customFormat="1" ht="17.25" customHeight="1" x14ac:dyDescent="0.2">
      <c r="A9" s="135"/>
      <c r="B9" s="139"/>
      <c r="C9" s="50" t="s">
        <v>62</v>
      </c>
      <c r="D9" s="84">
        <f>D14</f>
        <v>123298.067</v>
      </c>
      <c r="E9" s="84">
        <f t="shared" ref="E9:I9" si="2">E14</f>
        <v>115145.52</v>
      </c>
      <c r="F9" s="84">
        <f t="shared" si="2"/>
        <v>150290.26999999999</v>
      </c>
      <c r="G9" s="84">
        <f t="shared" si="2"/>
        <v>159377.73000000001</v>
      </c>
      <c r="H9" s="84">
        <f t="shared" si="2"/>
        <v>176103.32199999999</v>
      </c>
      <c r="I9" s="84">
        <f t="shared" si="2"/>
        <v>189098.761</v>
      </c>
      <c r="J9" s="84">
        <f t="shared" si="1"/>
        <v>913313.66999999993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</row>
    <row r="10" spans="1:47" s="55" customFormat="1" ht="34.5" customHeight="1" x14ac:dyDescent="0.2">
      <c r="A10" s="135"/>
      <c r="B10" s="139"/>
      <c r="C10" s="50" t="s">
        <v>81</v>
      </c>
      <c r="D10" s="84">
        <f>D12+D13+D15</f>
        <v>89464.478409999996</v>
      </c>
      <c r="E10" s="84">
        <f t="shared" ref="E10:I10" si="3">E12+E13+E15</f>
        <v>101758.54105</v>
      </c>
      <c r="F10" s="84">
        <f t="shared" si="3"/>
        <v>96474.726819999996</v>
      </c>
      <c r="G10" s="84">
        <f t="shared" si="3"/>
        <v>94512</v>
      </c>
      <c r="H10" s="84">
        <f t="shared" si="3"/>
        <v>87011.839999999997</v>
      </c>
      <c r="I10" s="84">
        <f t="shared" si="3"/>
        <v>84611.67</v>
      </c>
      <c r="J10" s="84">
        <f t="shared" si="1"/>
        <v>553833.25627999997</v>
      </c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</row>
    <row r="11" spans="1:47" s="55" customFormat="1" ht="18" customHeight="1" x14ac:dyDescent="0.2">
      <c r="A11" s="135"/>
      <c r="B11" s="139"/>
      <c r="C11" s="50" t="s">
        <v>64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f t="shared" si="1"/>
        <v>0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</row>
    <row r="12" spans="1:47" ht="36" customHeight="1" x14ac:dyDescent="0.2">
      <c r="A12" s="61" t="s">
        <v>90</v>
      </c>
      <c r="B12" s="2" t="s">
        <v>11</v>
      </c>
      <c r="C12" s="7" t="s">
        <v>81</v>
      </c>
      <c r="D12" s="85">
        <v>87018.350739999994</v>
      </c>
      <c r="E12" s="85">
        <v>92033.421050000004</v>
      </c>
      <c r="F12" s="85">
        <v>95963.550289999999</v>
      </c>
      <c r="G12" s="86">
        <v>94512</v>
      </c>
      <c r="H12" s="86">
        <v>87011.839999999997</v>
      </c>
      <c r="I12" s="86">
        <v>84611.67</v>
      </c>
      <c r="J12" s="86">
        <f t="shared" si="1"/>
        <v>541150.83208000008</v>
      </c>
    </row>
    <row r="13" spans="1:47" ht="37.5" customHeight="1" x14ac:dyDescent="0.2">
      <c r="A13" s="79" t="s">
        <v>91</v>
      </c>
      <c r="B13" s="2" t="s">
        <v>60</v>
      </c>
      <c r="C13" s="7" t="s">
        <v>81</v>
      </c>
      <c r="D13" s="86">
        <v>100</v>
      </c>
      <c r="E13" s="86">
        <v>0</v>
      </c>
      <c r="F13" s="86">
        <v>0</v>
      </c>
      <c r="G13" s="86">
        <v>0</v>
      </c>
      <c r="H13" s="86">
        <v>0</v>
      </c>
      <c r="I13" s="86">
        <v>0</v>
      </c>
      <c r="J13" s="86">
        <f t="shared" si="1"/>
        <v>100</v>
      </c>
    </row>
    <row r="14" spans="1:47" s="55" customFormat="1" ht="46.5" customHeight="1" x14ac:dyDescent="0.2">
      <c r="A14" s="61" t="s">
        <v>13</v>
      </c>
      <c r="B14" s="2" t="s">
        <v>12</v>
      </c>
      <c r="C14" s="80" t="s">
        <v>62</v>
      </c>
      <c r="D14" s="85">
        <v>123298.067</v>
      </c>
      <c r="E14" s="85">
        <v>115145.52</v>
      </c>
      <c r="F14" s="86">
        <v>150290.26999999999</v>
      </c>
      <c r="G14" s="85">
        <v>159377.73000000001</v>
      </c>
      <c r="H14" s="85">
        <v>176103.32199999999</v>
      </c>
      <c r="I14" s="85">
        <v>189098.761</v>
      </c>
      <c r="J14" s="85">
        <f t="shared" si="1"/>
        <v>913313.66999999993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</row>
    <row r="15" spans="1:47" ht="30.75" customHeight="1" x14ac:dyDescent="0.2">
      <c r="A15" s="53" t="s">
        <v>6</v>
      </c>
      <c r="B15" s="2" t="s">
        <v>22</v>
      </c>
      <c r="C15" s="7" t="s">
        <v>81</v>
      </c>
      <c r="D15" s="87">
        <v>2346.1276699999999</v>
      </c>
      <c r="E15" s="87">
        <v>9725.1200000000008</v>
      </c>
      <c r="F15" s="87">
        <v>511.17653000000001</v>
      </c>
      <c r="G15" s="87">
        <v>0</v>
      </c>
      <c r="H15" s="87">
        <v>0</v>
      </c>
      <c r="I15" s="87">
        <v>0</v>
      </c>
      <c r="J15" s="87">
        <f t="shared" si="1"/>
        <v>12582.424200000001</v>
      </c>
    </row>
    <row r="16" spans="1:47" s="1" customFormat="1" x14ac:dyDescent="0.2">
      <c r="A16" s="11"/>
      <c r="B16" s="11"/>
      <c r="C16" s="11"/>
      <c r="D16" s="11"/>
      <c r="E16" s="11"/>
      <c r="F16" s="70"/>
      <c r="G16" s="11"/>
      <c r="H16" s="11"/>
      <c r="I16" s="11"/>
    </row>
    <row r="17" spans="1:9" s="1" customFormat="1" x14ac:dyDescent="0.2">
      <c r="A17" s="11"/>
      <c r="B17" s="11"/>
      <c r="C17" s="11"/>
      <c r="D17" s="11"/>
      <c r="E17" s="11"/>
      <c r="F17" s="70"/>
      <c r="G17" s="11"/>
      <c r="H17" s="11"/>
      <c r="I17" s="11"/>
    </row>
    <row r="18" spans="1:9" s="1" customFormat="1" x14ac:dyDescent="0.2">
      <c r="A18" s="11"/>
      <c r="B18" s="11"/>
      <c r="C18" s="11"/>
      <c r="D18" s="11"/>
      <c r="E18" s="11"/>
      <c r="F18" s="70"/>
      <c r="G18" s="11"/>
      <c r="H18" s="11"/>
      <c r="I18" s="11"/>
    </row>
    <row r="19" spans="1:9" s="1" customFormat="1" x14ac:dyDescent="0.2">
      <c r="A19" s="11"/>
      <c r="B19" s="11"/>
      <c r="C19" s="11"/>
      <c r="D19" s="11"/>
      <c r="E19" s="11"/>
      <c r="F19" s="70"/>
      <c r="G19" s="11"/>
      <c r="H19" s="11"/>
      <c r="I19" s="11"/>
    </row>
    <row r="20" spans="1:9" s="1" customFormat="1" x14ac:dyDescent="0.2">
      <c r="A20" s="11"/>
      <c r="B20" s="11"/>
      <c r="C20" s="11"/>
      <c r="D20" s="11"/>
      <c r="E20" s="11"/>
      <c r="F20" s="70"/>
      <c r="G20" s="11"/>
      <c r="H20" s="11"/>
      <c r="I20" s="11"/>
    </row>
    <row r="21" spans="1:9" s="1" customFormat="1" x14ac:dyDescent="0.2">
      <c r="A21" s="11"/>
      <c r="B21" s="11"/>
      <c r="C21" s="11"/>
      <c r="D21" s="11"/>
      <c r="E21" s="11"/>
      <c r="F21" s="70"/>
      <c r="G21" s="11"/>
      <c r="H21" s="11"/>
      <c r="I21" s="11"/>
    </row>
    <row r="22" spans="1:9" s="1" customFormat="1" x14ac:dyDescent="0.2">
      <c r="A22" s="11"/>
      <c r="B22" s="11"/>
      <c r="C22" s="11"/>
      <c r="D22" s="11"/>
      <c r="E22" s="11"/>
      <c r="F22" s="70"/>
      <c r="G22" s="11"/>
      <c r="H22" s="11"/>
      <c r="I22" s="11"/>
    </row>
    <row r="23" spans="1:9" s="1" customFormat="1" x14ac:dyDescent="0.2">
      <c r="A23" s="11"/>
      <c r="B23" s="11"/>
      <c r="C23" s="11"/>
      <c r="D23" s="11"/>
      <c r="E23" s="11"/>
      <c r="F23" s="70"/>
      <c r="G23" s="11"/>
      <c r="H23" s="11"/>
      <c r="I23" s="11"/>
    </row>
    <row r="24" spans="1:9" s="1" customFormat="1" x14ac:dyDescent="0.2">
      <c r="A24" s="11"/>
      <c r="B24" s="11"/>
      <c r="C24" s="11"/>
      <c r="D24" s="11"/>
      <c r="E24" s="11"/>
      <c r="F24" s="70"/>
      <c r="G24" s="11"/>
      <c r="H24" s="11"/>
      <c r="I24" s="11"/>
    </row>
    <row r="25" spans="1:9" s="1" customFormat="1" x14ac:dyDescent="0.2">
      <c r="A25" s="11"/>
      <c r="B25" s="11"/>
      <c r="C25" s="11"/>
      <c r="D25" s="11"/>
      <c r="E25" s="11"/>
      <c r="F25" s="70"/>
      <c r="G25" s="11"/>
      <c r="H25" s="11"/>
      <c r="I25" s="11"/>
    </row>
    <row r="26" spans="1:9" s="1" customFormat="1" x14ac:dyDescent="0.2">
      <c r="A26" s="11"/>
      <c r="B26" s="11"/>
      <c r="C26" s="11"/>
      <c r="D26" s="11"/>
      <c r="E26" s="11"/>
      <c r="F26" s="70"/>
      <c r="G26" s="11"/>
      <c r="H26" s="11"/>
      <c r="I26" s="11"/>
    </row>
    <row r="27" spans="1:9" s="1" customFormat="1" x14ac:dyDescent="0.2">
      <c r="A27" s="11"/>
      <c r="B27" s="11"/>
      <c r="C27" s="11"/>
      <c r="D27" s="11"/>
      <c r="E27" s="11"/>
      <c r="F27" s="70"/>
      <c r="G27" s="11"/>
      <c r="H27" s="11"/>
      <c r="I27" s="11"/>
    </row>
  </sheetData>
  <mergeCells count="9">
    <mergeCell ref="A7:A11"/>
    <mergeCell ref="B7:B11"/>
    <mergeCell ref="D1:J1"/>
    <mergeCell ref="B3:I3"/>
    <mergeCell ref="A4:A5"/>
    <mergeCell ref="B4:B5"/>
    <mergeCell ref="C4:C5"/>
    <mergeCell ref="D4:I4"/>
    <mergeCell ref="J4:J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7"/>
  <sheetViews>
    <sheetView view="pageBreakPreview" zoomScale="90" zoomScaleNormal="100" zoomScaleSheetLayoutView="90" workbookViewId="0">
      <selection sqref="A1:J46"/>
    </sheetView>
  </sheetViews>
  <sheetFormatPr defaultRowHeight="12.75" x14ac:dyDescent="0.2"/>
  <cols>
    <col min="1" max="1" width="8.28515625" customWidth="1"/>
    <col min="2" max="2" width="82.85546875" customWidth="1"/>
    <col min="3" max="3" width="37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11" ht="113.25" customHeight="1" x14ac:dyDescent="0.3">
      <c r="A1" s="77"/>
      <c r="B1" s="77"/>
      <c r="C1" s="77"/>
      <c r="D1" s="150" t="s">
        <v>198</v>
      </c>
      <c r="E1" s="150"/>
      <c r="F1" s="150"/>
      <c r="G1" s="150"/>
      <c r="H1" s="150"/>
      <c r="I1" s="150"/>
      <c r="J1" s="150"/>
      <c r="K1" s="82"/>
    </row>
    <row r="2" spans="1:1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11" ht="46.5" customHeight="1" x14ac:dyDescent="0.3">
      <c r="A3" s="78"/>
      <c r="B3" s="160" t="s">
        <v>172</v>
      </c>
      <c r="C3" s="161"/>
      <c r="D3" s="161"/>
      <c r="E3" s="161"/>
      <c r="F3" s="161"/>
      <c r="G3" s="161"/>
      <c r="H3" s="161"/>
      <c r="I3" s="161"/>
    </row>
    <row r="4" spans="1:11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11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11" ht="23.25" customHeight="1" x14ac:dyDescent="0.2">
      <c r="A6" s="116">
        <v>1</v>
      </c>
      <c r="B6" s="116">
        <v>2</v>
      </c>
      <c r="C6" s="116">
        <v>3</v>
      </c>
      <c r="D6" s="116">
        <v>4</v>
      </c>
      <c r="E6" s="116">
        <v>5</v>
      </c>
      <c r="F6" s="116">
        <v>6</v>
      </c>
      <c r="G6" s="116">
        <v>7</v>
      </c>
      <c r="H6" s="116">
        <v>8</v>
      </c>
      <c r="I6" s="116">
        <v>9</v>
      </c>
      <c r="J6" s="116">
        <v>10</v>
      </c>
    </row>
    <row r="7" spans="1:11" s="54" customFormat="1" ht="24.75" customHeight="1" x14ac:dyDescent="0.2">
      <c r="A7" s="134"/>
      <c r="B7" s="138" t="s">
        <v>28</v>
      </c>
      <c r="C7" s="47" t="s">
        <v>63</v>
      </c>
      <c r="D7" s="88">
        <f>SUM(D8:D11)</f>
        <v>494331.19901000004</v>
      </c>
      <c r="E7" s="88">
        <f t="shared" ref="E7:I7" si="0">SUM(E8:E11)</f>
        <v>614708.99120000005</v>
      </c>
      <c r="F7" s="88">
        <f t="shared" si="0"/>
        <v>711864.46918000001</v>
      </c>
      <c r="G7" s="88">
        <f t="shared" si="0"/>
        <v>790901.60030999978</v>
      </c>
      <c r="H7" s="88">
        <f t="shared" si="0"/>
        <v>827876.54999999993</v>
      </c>
      <c r="I7" s="88">
        <f t="shared" si="0"/>
        <v>854627.66364000004</v>
      </c>
      <c r="J7" s="88">
        <f t="shared" ref="J7:J46" si="1">SUM(D7:I7)</f>
        <v>4294310.47334</v>
      </c>
    </row>
    <row r="8" spans="1:11" s="54" customFormat="1" ht="22.5" customHeight="1" x14ac:dyDescent="0.2">
      <c r="A8" s="135"/>
      <c r="B8" s="139"/>
      <c r="C8" s="47" t="s">
        <v>61</v>
      </c>
      <c r="D8" s="88">
        <f t="shared" ref="D8:I8" si="2">D19+D45+D27+D46</f>
        <v>38240.171999999999</v>
      </c>
      <c r="E8" s="88">
        <f t="shared" si="2"/>
        <v>48918.404240000003</v>
      </c>
      <c r="F8" s="88">
        <f>F19+F45+F27+F46</f>
        <v>58097.205549999999</v>
      </c>
      <c r="G8" s="88">
        <f t="shared" si="2"/>
        <v>65735.536209999991</v>
      </c>
      <c r="H8" s="88">
        <f t="shared" si="2"/>
        <v>64179.05472</v>
      </c>
      <c r="I8" s="88">
        <f t="shared" si="2"/>
        <v>63896.905029999994</v>
      </c>
      <c r="J8" s="88">
        <f>SUM(D8:I8)</f>
        <v>339067.27775000001</v>
      </c>
    </row>
    <row r="9" spans="1:11" s="54" customFormat="1" ht="17.25" customHeight="1" x14ac:dyDescent="0.2">
      <c r="A9" s="135"/>
      <c r="B9" s="139"/>
      <c r="C9" s="47" t="s">
        <v>62</v>
      </c>
      <c r="D9" s="88">
        <f t="shared" ref="D9:E9" si="3">D21+D22+D37+D20+D42+D43+D41+D44</f>
        <v>334029.26003</v>
      </c>
      <c r="E9" s="88">
        <f t="shared" si="3"/>
        <v>395529.72882999998</v>
      </c>
      <c r="F9" s="88">
        <f>F21+F22+F37+F20+F42+F43+F41+F44+F32</f>
        <v>471326.75120000006</v>
      </c>
      <c r="G9" s="88">
        <f>G21+G22+G37+G20+G42+G43+G41+G44+G32+G28+G30+G34</f>
        <v>545266.71085999988</v>
      </c>
      <c r="H9" s="88">
        <f t="shared" ref="H9:I9" si="4">H21+H22+H37+H20+H42+H43+H41+H44+H32+H28+H30+H34</f>
        <v>594952.37027999992</v>
      </c>
      <c r="I9" s="88">
        <f t="shared" si="4"/>
        <v>638508.65561000002</v>
      </c>
      <c r="J9" s="88">
        <f t="shared" si="1"/>
        <v>2979613.4768099999</v>
      </c>
    </row>
    <row r="10" spans="1:11" s="54" customFormat="1" ht="36.75" customHeight="1" x14ac:dyDescent="0.2">
      <c r="A10" s="135"/>
      <c r="B10" s="139"/>
      <c r="C10" s="47" t="s">
        <v>81</v>
      </c>
      <c r="D10" s="88">
        <f>D12+D13+D14+D16+D36+D38+D40+D39+D15</f>
        <v>118027.87909999999</v>
      </c>
      <c r="E10" s="88">
        <f>E12+E13+E14+E16+E36+E38+E40+E39+E15</f>
        <v>166722.47856999998</v>
      </c>
      <c r="F10" s="88">
        <f>F12+F13+F14+F16+F36+F38+F40+F39+F15+F33+F17</f>
        <v>181005.38936999999</v>
      </c>
      <c r="G10" s="88">
        <f>G12+G13+G14+G16+G36+G38+G40+G39+G15+G33+G17+G29+G31+G35</f>
        <v>179675.87119999999</v>
      </c>
      <c r="H10" s="88">
        <f t="shared" ref="H10:I10" si="5">H12+H13+H14+H16+H36+H38+H40+H39+H15+H33+H17+H29+H31+H35</f>
        <v>168745.125</v>
      </c>
      <c r="I10" s="88">
        <f t="shared" si="5"/>
        <v>152222.103</v>
      </c>
      <c r="J10" s="88">
        <f t="shared" ref="J10" si="6">J12+J13+J14+J16+J36+J38+J40+J39</f>
        <v>316050.14081000001</v>
      </c>
    </row>
    <row r="11" spans="1:11" s="54" customFormat="1" ht="18.75" customHeight="1" x14ac:dyDescent="0.2">
      <c r="A11" s="141"/>
      <c r="B11" s="140"/>
      <c r="C11" s="47" t="s">
        <v>64</v>
      </c>
      <c r="D11" s="88">
        <f>D18</f>
        <v>4033.8878800000002</v>
      </c>
      <c r="E11" s="88">
        <f t="shared" ref="E11:I11" si="7">E18</f>
        <v>3538.3795599999999</v>
      </c>
      <c r="F11" s="88">
        <f t="shared" si="7"/>
        <v>1435.1230599999999</v>
      </c>
      <c r="G11" s="88">
        <f t="shared" si="7"/>
        <v>223.48204000000001</v>
      </c>
      <c r="H11" s="88">
        <f t="shared" si="7"/>
        <v>0</v>
      </c>
      <c r="I11" s="88">
        <f t="shared" si="7"/>
        <v>0</v>
      </c>
      <c r="J11" s="88">
        <f t="shared" si="1"/>
        <v>9230.8725400000003</v>
      </c>
    </row>
    <row r="12" spans="1:11" s="1" customFormat="1" ht="55.5" customHeight="1" x14ac:dyDescent="0.2">
      <c r="A12" s="53" t="s">
        <v>90</v>
      </c>
      <c r="B12" s="2" t="s">
        <v>7</v>
      </c>
      <c r="C12" s="7" t="s">
        <v>81</v>
      </c>
      <c r="D12" s="85">
        <v>60405.91158</v>
      </c>
      <c r="E12" s="85">
        <v>75035.44</v>
      </c>
      <c r="F12" s="86">
        <v>15181.461090000001</v>
      </c>
      <c r="G12" s="85">
        <v>0</v>
      </c>
      <c r="H12" s="85">
        <v>0</v>
      </c>
      <c r="I12" s="85">
        <v>0</v>
      </c>
      <c r="J12" s="85">
        <f t="shared" si="1"/>
        <v>150622.81267000001</v>
      </c>
    </row>
    <row r="13" spans="1:11" s="1" customFormat="1" ht="28.5" customHeight="1" x14ac:dyDescent="0.2">
      <c r="A13" s="53" t="s">
        <v>13</v>
      </c>
      <c r="B13" s="2" t="s">
        <v>8</v>
      </c>
      <c r="C13" s="7" t="s">
        <v>81</v>
      </c>
      <c r="D13" s="85">
        <v>49246.142229999998</v>
      </c>
      <c r="E13" s="85">
        <v>76474.997709999996</v>
      </c>
      <c r="F13" s="85">
        <v>6462.8660499999996</v>
      </c>
      <c r="G13" s="85">
        <v>0</v>
      </c>
      <c r="H13" s="85">
        <v>0</v>
      </c>
      <c r="I13" s="85">
        <v>0</v>
      </c>
      <c r="J13" s="85">
        <f t="shared" si="1"/>
        <v>132184.00599000001</v>
      </c>
    </row>
    <row r="14" spans="1:11" s="1" customFormat="1" ht="42.75" customHeight="1" x14ac:dyDescent="0.2">
      <c r="A14" s="76" t="s">
        <v>21</v>
      </c>
      <c r="B14" s="2" t="s">
        <v>192</v>
      </c>
      <c r="C14" s="7" t="s">
        <v>81</v>
      </c>
      <c r="D14" s="86">
        <v>100</v>
      </c>
      <c r="E14" s="86">
        <v>0</v>
      </c>
      <c r="F14" s="86">
        <v>0</v>
      </c>
      <c r="G14" s="86">
        <v>0</v>
      </c>
      <c r="H14" s="86">
        <v>0</v>
      </c>
      <c r="I14" s="86">
        <v>0</v>
      </c>
      <c r="J14" s="86">
        <f t="shared" si="1"/>
        <v>100</v>
      </c>
    </row>
    <row r="15" spans="1:11" s="1" customFormat="1" ht="42.75" customHeight="1" x14ac:dyDescent="0.2">
      <c r="A15" s="76" t="s">
        <v>6</v>
      </c>
      <c r="B15" s="2" t="s">
        <v>77</v>
      </c>
      <c r="C15" s="7" t="s">
        <v>81</v>
      </c>
      <c r="D15" s="86">
        <v>200</v>
      </c>
      <c r="E15" s="86">
        <v>68.858270000000005</v>
      </c>
      <c r="F15" s="86">
        <v>0</v>
      </c>
      <c r="G15" s="86">
        <v>0</v>
      </c>
      <c r="H15" s="86">
        <v>0</v>
      </c>
      <c r="I15" s="86">
        <v>0</v>
      </c>
      <c r="J15" s="86">
        <f t="shared" si="1"/>
        <v>268.85827</v>
      </c>
    </row>
    <row r="16" spans="1:11" s="1" customFormat="1" ht="32.25" customHeight="1" x14ac:dyDescent="0.2">
      <c r="A16" s="53" t="s">
        <v>23</v>
      </c>
      <c r="B16" s="2" t="s">
        <v>9</v>
      </c>
      <c r="C16" s="7" t="s">
        <v>81</v>
      </c>
      <c r="D16" s="85">
        <v>1537.0724700000001</v>
      </c>
      <c r="E16" s="85">
        <v>12829.728730000001</v>
      </c>
      <c r="F16" s="85">
        <v>30.008679999999998</v>
      </c>
      <c r="G16" s="85">
        <v>0</v>
      </c>
      <c r="H16" s="85">
        <v>0</v>
      </c>
      <c r="I16" s="85">
        <v>0</v>
      </c>
      <c r="J16" s="85">
        <f t="shared" si="1"/>
        <v>14396.809880000003</v>
      </c>
    </row>
    <row r="17" spans="1:10" s="1" customFormat="1" ht="32.25" customHeight="1" x14ac:dyDescent="0.2">
      <c r="A17" s="53" t="s">
        <v>15</v>
      </c>
      <c r="B17" s="2" t="s">
        <v>11</v>
      </c>
      <c r="C17" s="7" t="s">
        <v>81</v>
      </c>
      <c r="D17" s="85">
        <v>0</v>
      </c>
      <c r="E17" s="85">
        <v>0</v>
      </c>
      <c r="F17" s="85">
        <v>149421.59643999999</v>
      </c>
      <c r="G17" s="85">
        <v>179610.70040999999</v>
      </c>
      <c r="H17" s="85">
        <v>168745.125</v>
      </c>
      <c r="I17" s="85">
        <v>152222.103</v>
      </c>
      <c r="J17" s="85">
        <f t="shared" si="1"/>
        <v>649999.52484999993</v>
      </c>
    </row>
    <row r="18" spans="1:10" ht="30" customHeight="1" x14ac:dyDescent="0.2">
      <c r="A18" s="53" t="s">
        <v>24</v>
      </c>
      <c r="B18" s="2" t="s">
        <v>17</v>
      </c>
      <c r="C18" s="80" t="s">
        <v>64</v>
      </c>
      <c r="D18" s="85">
        <v>4033.8878800000002</v>
      </c>
      <c r="E18" s="85">
        <v>3538.3795599999999</v>
      </c>
      <c r="F18" s="86">
        <v>1435.1230599999999</v>
      </c>
      <c r="G18" s="85">
        <v>223.48204000000001</v>
      </c>
      <c r="H18" s="85">
        <v>0</v>
      </c>
      <c r="I18" s="85">
        <v>0</v>
      </c>
      <c r="J18" s="85">
        <f t="shared" si="1"/>
        <v>9230.8725400000003</v>
      </c>
    </row>
    <row r="19" spans="1:10" ht="23.25" customHeight="1" x14ac:dyDescent="0.2">
      <c r="A19" s="136" t="s">
        <v>92</v>
      </c>
      <c r="B19" s="127" t="s">
        <v>193</v>
      </c>
      <c r="C19" s="80" t="s">
        <v>61</v>
      </c>
      <c r="D19" s="86">
        <v>14564.172</v>
      </c>
      <c r="E19" s="86">
        <v>19202.315999999999</v>
      </c>
      <c r="F19" s="86">
        <v>15160.361999999999</v>
      </c>
      <c r="G19" s="86">
        <v>18938.135999999999</v>
      </c>
      <c r="H19" s="86">
        <v>17337.348000000002</v>
      </c>
      <c r="I19" s="86">
        <v>16767.576000000001</v>
      </c>
      <c r="J19" s="86">
        <f t="shared" si="1"/>
        <v>101969.91</v>
      </c>
    </row>
    <row r="20" spans="1:10" s="1" customFormat="1" ht="29.25" customHeight="1" x14ac:dyDescent="0.2">
      <c r="A20" s="137"/>
      <c r="B20" s="128"/>
      <c r="C20" s="80" t="s">
        <v>62</v>
      </c>
      <c r="D20" s="86">
        <v>2774.1280000000002</v>
      </c>
      <c r="E20" s="86">
        <v>3657.5839999999998</v>
      </c>
      <c r="F20" s="86">
        <v>2887.6880000000001</v>
      </c>
      <c r="G20" s="86">
        <v>3607.2640000000001</v>
      </c>
      <c r="H20" s="86">
        <v>3302.3519999999999</v>
      </c>
      <c r="I20" s="86">
        <v>3193.8240000000001</v>
      </c>
      <c r="J20" s="86">
        <f t="shared" si="1"/>
        <v>19422.84</v>
      </c>
    </row>
    <row r="21" spans="1:10" s="1" customFormat="1" ht="66" customHeight="1" x14ac:dyDescent="0.2">
      <c r="A21" s="53" t="s">
        <v>57</v>
      </c>
      <c r="B21" s="2" t="s">
        <v>67</v>
      </c>
      <c r="C21" s="80" t="s">
        <v>62</v>
      </c>
      <c r="D21" s="85">
        <v>7900.75</v>
      </c>
      <c r="E21" s="85">
        <f>9679.14+75.46</f>
        <v>9754.5999999999985</v>
      </c>
      <c r="F21" s="85">
        <v>11894.05</v>
      </c>
      <c r="G21" s="86">
        <v>12993.1</v>
      </c>
      <c r="H21" s="86">
        <v>12993.1</v>
      </c>
      <c r="I21" s="86">
        <v>12993.1</v>
      </c>
      <c r="J21" s="86">
        <f t="shared" si="1"/>
        <v>68528.7</v>
      </c>
    </row>
    <row r="22" spans="1:10" s="1" customFormat="1" ht="48.75" customHeight="1" x14ac:dyDescent="0.2">
      <c r="A22" s="53" t="s">
        <v>93</v>
      </c>
      <c r="B22" s="2" t="s">
        <v>10</v>
      </c>
      <c r="C22" s="80" t="s">
        <v>62</v>
      </c>
      <c r="D22" s="89">
        <f t="shared" ref="D22" si="8">D23+D24+D25</f>
        <v>319783.46299999999</v>
      </c>
      <c r="E22" s="89">
        <f>SUM(E23:E25)</f>
        <v>376342.37400000001</v>
      </c>
      <c r="F22" s="89">
        <f>F23+F24+F25+F26</f>
        <v>433250.33500000002</v>
      </c>
      <c r="G22" s="89">
        <f t="shared" ref="G22:I22" si="9">G23+G24+G25+G26</f>
        <v>522154.84600000002</v>
      </c>
      <c r="H22" s="89">
        <f t="shared" si="9"/>
        <v>578596.42099999997</v>
      </c>
      <c r="I22" s="89">
        <f t="shared" si="9"/>
        <v>622260.14</v>
      </c>
      <c r="J22" s="89">
        <f t="shared" ref="J22" si="10">J23+J24+J25</f>
        <v>770245.49345000007</v>
      </c>
    </row>
    <row r="23" spans="1:10" s="1" customFormat="1" ht="54" customHeight="1" x14ac:dyDescent="0.2">
      <c r="A23" s="53" t="s">
        <v>159</v>
      </c>
      <c r="B23" s="2" t="s">
        <v>7</v>
      </c>
      <c r="C23" s="80" t="s">
        <v>62</v>
      </c>
      <c r="D23" s="85">
        <v>287770.46299999999</v>
      </c>
      <c r="E23" s="85">
        <v>335823.17754</v>
      </c>
      <c r="F23" s="86">
        <v>73772.819140000007</v>
      </c>
      <c r="G23" s="85">
        <v>0</v>
      </c>
      <c r="H23" s="85">
        <v>0</v>
      </c>
      <c r="I23" s="85">
        <v>0</v>
      </c>
      <c r="J23" s="85">
        <f t="shared" si="1"/>
        <v>697366.45968000009</v>
      </c>
    </row>
    <row r="24" spans="1:10" s="1" customFormat="1" ht="34.5" customHeight="1" x14ac:dyDescent="0.2">
      <c r="A24" s="53" t="s">
        <v>160</v>
      </c>
      <c r="B24" s="2" t="s">
        <v>8</v>
      </c>
      <c r="C24" s="80" t="s">
        <v>62</v>
      </c>
      <c r="D24" s="85">
        <v>32013</v>
      </c>
      <c r="E24" s="85">
        <v>40508.050000000003</v>
      </c>
      <c r="F24" s="85">
        <v>346.83731</v>
      </c>
      <c r="G24" s="85">
        <v>0</v>
      </c>
      <c r="H24" s="85">
        <v>0</v>
      </c>
      <c r="I24" s="85">
        <v>0</v>
      </c>
      <c r="J24" s="85">
        <f t="shared" si="1"/>
        <v>72867.887310000006</v>
      </c>
    </row>
    <row r="25" spans="1:10" s="1" customFormat="1" ht="34.5" customHeight="1" x14ac:dyDescent="0.2">
      <c r="A25" s="117" t="s">
        <v>161</v>
      </c>
      <c r="B25" s="101" t="s">
        <v>9</v>
      </c>
      <c r="C25" s="80" t="s">
        <v>62</v>
      </c>
      <c r="D25" s="85">
        <v>0</v>
      </c>
      <c r="E25" s="85">
        <v>11.146459999999999</v>
      </c>
      <c r="F25" s="85">
        <v>0</v>
      </c>
      <c r="G25" s="85">
        <v>0</v>
      </c>
      <c r="H25" s="85">
        <v>0</v>
      </c>
      <c r="I25" s="100">
        <v>0</v>
      </c>
      <c r="J25" s="100">
        <f t="shared" si="1"/>
        <v>11.146459999999999</v>
      </c>
    </row>
    <row r="26" spans="1:10" s="1" customFormat="1" ht="34.5" customHeight="1" x14ac:dyDescent="0.2">
      <c r="A26" s="117" t="s">
        <v>162</v>
      </c>
      <c r="B26" s="2" t="s">
        <v>11</v>
      </c>
      <c r="C26" s="80" t="s">
        <v>62</v>
      </c>
      <c r="D26" s="85">
        <v>0</v>
      </c>
      <c r="E26" s="85">
        <v>0</v>
      </c>
      <c r="F26" s="85">
        <v>359130.67855000001</v>
      </c>
      <c r="G26" s="85">
        <v>522154.84600000002</v>
      </c>
      <c r="H26" s="85">
        <v>578596.42099999997</v>
      </c>
      <c r="I26" s="100">
        <v>622260.14</v>
      </c>
      <c r="J26" s="100">
        <f t="shared" si="1"/>
        <v>2082142.08555</v>
      </c>
    </row>
    <row r="27" spans="1:10" s="1" customFormat="1" ht="51" customHeight="1" x14ac:dyDescent="0.2">
      <c r="A27" s="119" t="s">
        <v>94</v>
      </c>
      <c r="B27" s="118" t="s">
        <v>199</v>
      </c>
      <c r="C27" s="80" t="s">
        <v>61</v>
      </c>
      <c r="D27" s="86">
        <v>23676</v>
      </c>
      <c r="E27" s="86">
        <v>29133</v>
      </c>
      <c r="F27" s="86">
        <v>39630.239999999998</v>
      </c>
      <c r="G27" s="86">
        <v>42354</v>
      </c>
      <c r="H27" s="86">
        <v>42354</v>
      </c>
      <c r="I27" s="90">
        <v>42588</v>
      </c>
      <c r="J27" s="90">
        <f t="shared" si="1"/>
        <v>219735.24</v>
      </c>
    </row>
    <row r="28" spans="1:10" s="1" customFormat="1" ht="24" customHeight="1" x14ac:dyDescent="0.2">
      <c r="A28" s="136" t="s">
        <v>95</v>
      </c>
      <c r="B28" s="127" t="s">
        <v>200</v>
      </c>
      <c r="C28" s="80" t="s">
        <v>62</v>
      </c>
      <c r="D28" s="86">
        <v>0</v>
      </c>
      <c r="E28" s="86">
        <v>0</v>
      </c>
      <c r="F28" s="86">
        <v>0</v>
      </c>
      <c r="G28" s="86">
        <v>2814.4082199999998</v>
      </c>
      <c r="H28" s="86">
        <v>0</v>
      </c>
      <c r="I28" s="90">
        <v>0</v>
      </c>
      <c r="J28" s="90">
        <f t="shared" si="1"/>
        <v>2814.4082199999998</v>
      </c>
    </row>
    <row r="29" spans="1:10" s="1" customFormat="1" ht="30.75" customHeight="1" x14ac:dyDescent="0.2">
      <c r="A29" s="137"/>
      <c r="B29" s="128"/>
      <c r="C29" s="80" t="s">
        <v>81</v>
      </c>
      <c r="D29" s="86">
        <v>0</v>
      </c>
      <c r="E29" s="86">
        <v>0</v>
      </c>
      <c r="F29" s="86">
        <v>0</v>
      </c>
      <c r="G29" s="86">
        <v>28.428370000000001</v>
      </c>
      <c r="H29" s="86">
        <v>0</v>
      </c>
      <c r="I29" s="90">
        <v>0</v>
      </c>
      <c r="J29" s="90">
        <f t="shared" si="1"/>
        <v>28.428370000000001</v>
      </c>
    </row>
    <row r="30" spans="1:10" s="1" customFormat="1" ht="36.75" customHeight="1" x14ac:dyDescent="0.2">
      <c r="A30" s="145" t="s">
        <v>96</v>
      </c>
      <c r="B30" s="127" t="s">
        <v>177</v>
      </c>
      <c r="C30" s="80" t="s">
        <v>62</v>
      </c>
      <c r="D30" s="86">
        <v>0</v>
      </c>
      <c r="E30" s="86">
        <v>0</v>
      </c>
      <c r="F30" s="86">
        <v>0</v>
      </c>
      <c r="G30" s="86">
        <v>2549.9999899999998</v>
      </c>
      <c r="H30" s="86">
        <v>0</v>
      </c>
      <c r="I30" s="90">
        <v>0</v>
      </c>
      <c r="J30" s="90">
        <f t="shared" si="1"/>
        <v>2549.9999899999998</v>
      </c>
    </row>
    <row r="31" spans="1:10" s="1" customFormat="1" ht="30.75" customHeight="1" x14ac:dyDescent="0.2">
      <c r="A31" s="149"/>
      <c r="B31" s="128"/>
      <c r="C31" s="80" t="s">
        <v>81</v>
      </c>
      <c r="D31" s="86">
        <v>0</v>
      </c>
      <c r="E31" s="86">
        <v>0</v>
      </c>
      <c r="F31" s="86">
        <v>0</v>
      </c>
      <c r="G31" s="86">
        <v>25.757580000000001</v>
      </c>
      <c r="H31" s="86">
        <v>0</v>
      </c>
      <c r="I31" s="90">
        <v>0</v>
      </c>
      <c r="J31" s="90">
        <f t="shared" si="1"/>
        <v>25.757580000000001</v>
      </c>
    </row>
    <row r="32" spans="1:10" s="1" customFormat="1" ht="30.75" customHeight="1" x14ac:dyDescent="0.2">
      <c r="A32" s="149" t="s">
        <v>97</v>
      </c>
      <c r="B32" s="127" t="s">
        <v>82</v>
      </c>
      <c r="C32" s="80" t="s">
        <v>62</v>
      </c>
      <c r="D32" s="86">
        <v>0</v>
      </c>
      <c r="E32" s="86">
        <v>0</v>
      </c>
      <c r="F32" s="86">
        <v>1500</v>
      </c>
      <c r="G32" s="86">
        <v>0</v>
      </c>
      <c r="H32" s="86">
        <v>0</v>
      </c>
      <c r="I32" s="90">
        <v>0</v>
      </c>
      <c r="J32" s="90">
        <f t="shared" si="1"/>
        <v>1500</v>
      </c>
    </row>
    <row r="33" spans="1:10" s="1" customFormat="1" ht="30.75" customHeight="1" x14ac:dyDescent="0.2">
      <c r="A33" s="146"/>
      <c r="B33" s="128"/>
      <c r="C33" s="80" t="s">
        <v>81</v>
      </c>
      <c r="D33" s="86">
        <v>0</v>
      </c>
      <c r="E33" s="86">
        <v>0</v>
      </c>
      <c r="F33" s="86">
        <v>15.15152</v>
      </c>
      <c r="G33" s="86">
        <v>0</v>
      </c>
      <c r="H33" s="86">
        <v>0</v>
      </c>
      <c r="I33" s="90">
        <v>0</v>
      </c>
      <c r="J33" s="90">
        <f t="shared" si="1"/>
        <v>15.15152</v>
      </c>
    </row>
    <row r="34" spans="1:10" s="1" customFormat="1" ht="30.75" customHeight="1" x14ac:dyDescent="0.2">
      <c r="A34" s="125" t="s">
        <v>98</v>
      </c>
      <c r="B34" s="127" t="s">
        <v>178</v>
      </c>
      <c r="C34" s="80" t="s">
        <v>62</v>
      </c>
      <c r="D34" s="86">
        <v>0</v>
      </c>
      <c r="E34" s="86">
        <v>0</v>
      </c>
      <c r="F34" s="86">
        <v>0</v>
      </c>
      <c r="G34" s="86">
        <v>1087.4995799999999</v>
      </c>
      <c r="H34" s="86">
        <v>0</v>
      </c>
      <c r="I34" s="90">
        <v>0</v>
      </c>
      <c r="J34" s="90">
        <f t="shared" si="1"/>
        <v>1087.4995799999999</v>
      </c>
    </row>
    <row r="35" spans="1:10" s="1" customFormat="1" ht="30.75" customHeight="1" x14ac:dyDescent="0.2">
      <c r="A35" s="126"/>
      <c r="B35" s="128"/>
      <c r="C35" s="80" t="s">
        <v>81</v>
      </c>
      <c r="D35" s="86">
        <v>0</v>
      </c>
      <c r="E35" s="86">
        <v>0</v>
      </c>
      <c r="F35" s="86">
        <v>0</v>
      </c>
      <c r="G35" s="86">
        <v>10.98484</v>
      </c>
      <c r="H35" s="86">
        <v>0</v>
      </c>
      <c r="I35" s="90">
        <v>0</v>
      </c>
      <c r="J35" s="90">
        <f t="shared" si="1"/>
        <v>10.98484</v>
      </c>
    </row>
    <row r="36" spans="1:10" s="1" customFormat="1" ht="43.5" customHeight="1" x14ac:dyDescent="0.2">
      <c r="A36" s="124" t="s">
        <v>99</v>
      </c>
      <c r="B36" s="2" t="s">
        <v>26</v>
      </c>
      <c r="C36" s="80" t="s">
        <v>81</v>
      </c>
      <c r="D36" s="85">
        <v>400</v>
      </c>
      <c r="E36" s="85">
        <v>400</v>
      </c>
      <c r="F36" s="86">
        <v>150</v>
      </c>
      <c r="G36" s="85">
        <v>0</v>
      </c>
      <c r="H36" s="85">
        <v>0</v>
      </c>
      <c r="I36" s="85">
        <v>0</v>
      </c>
      <c r="J36" s="85">
        <f t="shared" si="1"/>
        <v>950</v>
      </c>
    </row>
    <row r="37" spans="1:10" s="1" customFormat="1" ht="48" customHeight="1" x14ac:dyDescent="0.2">
      <c r="A37" s="163" t="s">
        <v>100</v>
      </c>
      <c r="B37" s="162" t="s">
        <v>70</v>
      </c>
      <c r="C37" s="51" t="s">
        <v>62</v>
      </c>
      <c r="D37" s="85">
        <v>3570.91903</v>
      </c>
      <c r="E37" s="85">
        <v>5763.2710699999998</v>
      </c>
      <c r="F37" s="86">
        <v>11951.939350000001</v>
      </c>
      <c r="G37" s="86">
        <v>0</v>
      </c>
      <c r="H37" s="86">
        <v>0</v>
      </c>
      <c r="I37" s="86">
        <v>0</v>
      </c>
      <c r="J37" s="86">
        <f t="shared" si="1"/>
        <v>21286.12945</v>
      </c>
    </row>
    <row r="38" spans="1:10" s="1" customFormat="1" ht="21.75" customHeight="1" x14ac:dyDescent="0.2">
      <c r="A38" s="163"/>
      <c r="B38" s="162"/>
      <c r="C38" s="7" t="s">
        <v>81</v>
      </c>
      <c r="D38" s="85">
        <v>110.44079000000001</v>
      </c>
      <c r="E38" s="85">
        <v>178.24549999999999</v>
      </c>
      <c r="F38" s="86">
        <v>5438.8299299999999</v>
      </c>
      <c r="G38" s="86">
        <v>0</v>
      </c>
      <c r="H38" s="86">
        <v>0</v>
      </c>
      <c r="I38" s="86">
        <v>0</v>
      </c>
      <c r="J38" s="86">
        <f t="shared" si="1"/>
        <v>5727.5162199999995</v>
      </c>
    </row>
    <row r="39" spans="1:10" s="1" customFormat="1" ht="34.5" customHeight="1" x14ac:dyDescent="0.2">
      <c r="A39" s="124" t="s">
        <v>101</v>
      </c>
      <c r="B39" s="123" t="s">
        <v>75</v>
      </c>
      <c r="C39" s="7" t="s">
        <v>81</v>
      </c>
      <c r="D39" s="85">
        <v>807.80110000000002</v>
      </c>
      <c r="E39" s="85">
        <v>300</v>
      </c>
      <c r="F39" s="86">
        <v>249.84962999999999</v>
      </c>
      <c r="G39" s="86">
        <v>0</v>
      </c>
      <c r="H39" s="86">
        <v>0</v>
      </c>
      <c r="I39" s="86">
        <v>0</v>
      </c>
      <c r="J39" s="86">
        <f t="shared" si="1"/>
        <v>1357.6507300000001</v>
      </c>
    </row>
    <row r="40" spans="1:10" s="1" customFormat="1" ht="30" x14ac:dyDescent="0.2">
      <c r="A40" s="124" t="s">
        <v>163</v>
      </c>
      <c r="B40" s="123" t="s">
        <v>22</v>
      </c>
      <c r="C40" s="7" t="s">
        <v>81</v>
      </c>
      <c r="D40" s="85">
        <v>5220.5109300000004</v>
      </c>
      <c r="E40" s="85">
        <v>1435.2083600000001</v>
      </c>
      <c r="F40" s="86">
        <v>4055.6260299999999</v>
      </c>
      <c r="G40" s="86">
        <v>0</v>
      </c>
      <c r="H40" s="86">
        <v>0</v>
      </c>
      <c r="I40" s="86">
        <v>0</v>
      </c>
      <c r="J40" s="86">
        <f t="shared" si="1"/>
        <v>10711.34532</v>
      </c>
    </row>
    <row r="41" spans="1:10" s="1" customFormat="1" ht="47.25" x14ac:dyDescent="0.2">
      <c r="A41" s="124" t="s">
        <v>169</v>
      </c>
      <c r="B41" s="123" t="s">
        <v>166</v>
      </c>
      <c r="C41" s="98" t="s">
        <v>62</v>
      </c>
      <c r="D41" s="85">
        <v>0</v>
      </c>
      <c r="E41" s="85">
        <v>0</v>
      </c>
      <c r="F41" s="86">
        <v>9785.6200000000008</v>
      </c>
      <c r="G41" s="86">
        <v>0</v>
      </c>
      <c r="H41" s="86">
        <v>0</v>
      </c>
      <c r="I41" s="86">
        <v>0</v>
      </c>
      <c r="J41" s="86">
        <f t="shared" si="1"/>
        <v>9785.6200000000008</v>
      </c>
    </row>
    <row r="42" spans="1:10" s="1" customFormat="1" ht="47.25" x14ac:dyDescent="0.2">
      <c r="A42" s="124" t="s">
        <v>170</v>
      </c>
      <c r="B42" s="123" t="s">
        <v>71</v>
      </c>
      <c r="C42" s="98" t="s">
        <v>62</v>
      </c>
      <c r="D42" s="85">
        <v>0</v>
      </c>
      <c r="E42" s="85">
        <v>0</v>
      </c>
      <c r="F42" s="86">
        <v>0</v>
      </c>
      <c r="G42" s="86">
        <v>0</v>
      </c>
      <c r="H42" s="86">
        <v>0</v>
      </c>
      <c r="I42" s="86">
        <v>0</v>
      </c>
      <c r="J42" s="86">
        <f t="shared" si="1"/>
        <v>0</v>
      </c>
    </row>
    <row r="43" spans="1:10" s="1" customFormat="1" ht="47.25" x14ac:dyDescent="0.2">
      <c r="A43" s="124" t="s">
        <v>179</v>
      </c>
      <c r="B43" s="123" t="s">
        <v>78</v>
      </c>
      <c r="C43" s="98" t="s">
        <v>62</v>
      </c>
      <c r="D43" s="85">
        <v>0</v>
      </c>
      <c r="E43" s="85">
        <v>0</v>
      </c>
      <c r="F43" s="86">
        <v>0</v>
      </c>
      <c r="G43" s="86">
        <v>0</v>
      </c>
      <c r="H43" s="86">
        <v>0</v>
      </c>
      <c r="I43" s="86">
        <v>0</v>
      </c>
      <c r="J43" s="86">
        <f t="shared" si="1"/>
        <v>0</v>
      </c>
    </row>
    <row r="44" spans="1:10" s="1" customFormat="1" ht="48.75" customHeight="1" x14ac:dyDescent="0.2">
      <c r="A44" s="125" t="s">
        <v>180</v>
      </c>
      <c r="B44" s="162" t="s">
        <v>194</v>
      </c>
      <c r="C44" s="98" t="s">
        <v>62</v>
      </c>
      <c r="D44" s="85">
        <v>0</v>
      </c>
      <c r="E44" s="85">
        <v>11.899760000000001</v>
      </c>
      <c r="F44" s="86">
        <v>57.118850000000002</v>
      </c>
      <c r="G44" s="86">
        <v>59.593069999999997</v>
      </c>
      <c r="H44" s="86">
        <v>60.497280000000003</v>
      </c>
      <c r="I44" s="86">
        <v>61.591610000000003</v>
      </c>
      <c r="J44" s="86">
        <f t="shared" si="1"/>
        <v>250.70056999999997</v>
      </c>
    </row>
    <row r="45" spans="1:10" s="1" customFormat="1" ht="15.75" x14ac:dyDescent="0.2">
      <c r="A45" s="126"/>
      <c r="B45" s="162"/>
      <c r="C45" s="98" t="s">
        <v>61</v>
      </c>
      <c r="D45" s="85">
        <v>0</v>
      </c>
      <c r="E45" s="85">
        <v>583.08824000000004</v>
      </c>
      <c r="F45" s="86">
        <v>2798.8235500000001</v>
      </c>
      <c r="G45" s="86">
        <v>2920.0602100000001</v>
      </c>
      <c r="H45" s="86">
        <v>2964.36672</v>
      </c>
      <c r="I45" s="86">
        <v>3017.9890300000002</v>
      </c>
      <c r="J45" s="86">
        <f t="shared" si="1"/>
        <v>12284.32775</v>
      </c>
    </row>
    <row r="46" spans="1:10" s="1" customFormat="1" ht="47.25" x14ac:dyDescent="0.2">
      <c r="A46" s="124" t="s">
        <v>181</v>
      </c>
      <c r="B46" s="123" t="s">
        <v>195</v>
      </c>
      <c r="C46" s="98" t="s">
        <v>61</v>
      </c>
      <c r="D46" s="85">
        <v>0</v>
      </c>
      <c r="E46" s="85">
        <v>0</v>
      </c>
      <c r="F46" s="86">
        <v>507.78</v>
      </c>
      <c r="G46" s="86">
        <v>1523.34</v>
      </c>
      <c r="H46" s="86">
        <v>1523.34</v>
      </c>
      <c r="I46" s="86">
        <v>1523.34</v>
      </c>
      <c r="J46" s="86">
        <f t="shared" si="1"/>
        <v>5077.8</v>
      </c>
    </row>
    <row r="47" spans="1:10" s="1" customFormat="1" ht="15.75" x14ac:dyDescent="0.2">
      <c r="A47" s="19"/>
      <c r="B47" s="17"/>
      <c r="C47" s="17"/>
      <c r="D47" s="13"/>
      <c r="E47" s="15"/>
      <c r="F47" s="16"/>
      <c r="G47" s="16"/>
      <c r="H47" s="16"/>
      <c r="I47" s="16"/>
    </row>
    <row r="48" spans="1:10" s="1" customFormat="1" ht="15.75" x14ac:dyDescent="0.2">
      <c r="A48" s="19"/>
      <c r="B48" s="17"/>
      <c r="C48" s="17"/>
      <c r="D48" s="13"/>
      <c r="E48" s="15"/>
      <c r="F48" s="16"/>
      <c r="G48" s="16"/>
      <c r="H48" s="16"/>
      <c r="I48" s="16"/>
    </row>
    <row r="49" spans="1:9" s="1" customFormat="1" ht="34.5" customHeight="1" x14ac:dyDescent="0.2">
      <c r="A49" s="19"/>
      <c r="B49" s="17"/>
      <c r="C49" s="17"/>
      <c r="D49" s="13"/>
      <c r="E49" s="15"/>
      <c r="F49" s="16"/>
      <c r="G49" s="16"/>
      <c r="H49" s="16"/>
      <c r="I49" s="16"/>
    </row>
    <row r="50" spans="1:9" s="1" customFormat="1" ht="15.75" x14ac:dyDescent="0.2">
      <c r="A50" s="19"/>
      <c r="B50" s="17"/>
      <c r="C50" s="17"/>
      <c r="D50" s="13"/>
      <c r="E50" s="15"/>
      <c r="F50" s="16"/>
      <c r="G50" s="16"/>
      <c r="H50" s="16"/>
      <c r="I50" s="16"/>
    </row>
    <row r="51" spans="1:9" s="1" customFormat="1" ht="15.75" x14ac:dyDescent="0.2">
      <c r="A51" s="19"/>
      <c r="B51" s="17"/>
      <c r="C51" s="17"/>
      <c r="D51" s="13"/>
      <c r="E51" s="15"/>
      <c r="F51" s="16"/>
      <c r="G51" s="16"/>
      <c r="H51" s="16"/>
      <c r="I51" s="16"/>
    </row>
    <row r="52" spans="1:9" s="1" customFormat="1" ht="26.25" customHeight="1" x14ac:dyDescent="0.2">
      <c r="A52" s="19"/>
      <c r="B52" s="17"/>
      <c r="C52" s="17"/>
      <c r="D52" s="13"/>
      <c r="E52" s="15"/>
      <c r="F52" s="16"/>
      <c r="G52" s="16"/>
      <c r="H52" s="16"/>
      <c r="I52" s="16"/>
    </row>
    <row r="53" spans="1:9" s="1" customFormat="1" ht="27" customHeight="1" x14ac:dyDescent="0.2">
      <c r="A53" s="19"/>
      <c r="B53" s="17"/>
      <c r="C53" s="17"/>
      <c r="D53" s="13"/>
      <c r="E53" s="15"/>
      <c r="F53" s="16"/>
      <c r="G53" s="16"/>
      <c r="H53" s="16"/>
      <c r="I53" s="16"/>
    </row>
    <row r="54" spans="1:9" s="1" customFormat="1" ht="26.25" customHeight="1" x14ac:dyDescent="0.2">
      <c r="A54" s="19"/>
      <c r="B54" s="17"/>
      <c r="C54" s="17"/>
      <c r="D54" s="13"/>
      <c r="E54" s="15"/>
      <c r="F54" s="16"/>
      <c r="G54" s="16"/>
      <c r="H54" s="16"/>
      <c r="I54" s="16"/>
    </row>
    <row r="55" spans="1:9" s="1" customFormat="1" ht="24.75" customHeight="1" x14ac:dyDescent="0.2">
      <c r="A55" s="19"/>
      <c r="B55" s="17"/>
      <c r="C55" s="17"/>
      <c r="D55" s="13"/>
      <c r="E55" s="15"/>
      <c r="F55" s="16"/>
      <c r="G55" s="16"/>
      <c r="H55" s="16"/>
      <c r="I55" s="16"/>
    </row>
    <row r="56" spans="1:9" s="1" customFormat="1" ht="26.25" customHeight="1" x14ac:dyDescent="0.2">
      <c r="A56" s="19"/>
      <c r="B56" s="17"/>
      <c r="C56" s="17"/>
      <c r="D56" s="13"/>
      <c r="E56" s="15"/>
      <c r="F56" s="16"/>
      <c r="G56" s="16"/>
      <c r="H56" s="16"/>
      <c r="I56" s="16"/>
    </row>
    <row r="57" spans="1:9" s="1" customFormat="1" ht="50.25" customHeight="1" x14ac:dyDescent="0.2">
      <c r="A57" s="19"/>
      <c r="B57" s="17"/>
      <c r="C57" s="17"/>
      <c r="D57" s="13"/>
      <c r="E57" s="15"/>
      <c r="F57" s="16"/>
      <c r="G57" s="16"/>
      <c r="H57" s="16"/>
      <c r="I57" s="16"/>
    </row>
    <row r="58" spans="1:9" s="1" customFormat="1" ht="21.75" customHeight="1" x14ac:dyDescent="0.2">
      <c r="A58" s="19"/>
      <c r="B58" s="17"/>
      <c r="C58" s="17"/>
      <c r="D58" s="13"/>
      <c r="E58" s="15"/>
      <c r="F58" s="16"/>
      <c r="G58" s="16"/>
      <c r="H58" s="16"/>
      <c r="I58" s="16"/>
    </row>
    <row r="59" spans="1:9" s="1" customFormat="1" ht="15.75" x14ac:dyDescent="0.2">
      <c r="A59" s="19"/>
      <c r="B59" s="18"/>
      <c r="C59" s="17"/>
      <c r="D59" s="14"/>
      <c r="E59" s="14"/>
      <c r="F59" s="14"/>
      <c r="G59" s="14"/>
      <c r="H59" s="14"/>
      <c r="I59" s="14"/>
    </row>
    <row r="60" spans="1:9" s="1" customFormat="1" ht="15.75" x14ac:dyDescent="0.2">
      <c r="A60" s="20"/>
      <c r="B60" s="17"/>
      <c r="C60" s="17"/>
      <c r="D60" s="13"/>
      <c r="E60" s="15"/>
      <c r="F60" s="16"/>
      <c r="G60" s="16"/>
      <c r="H60" s="16"/>
      <c r="I60" s="16"/>
    </row>
    <row r="61" spans="1:9" s="1" customFormat="1" ht="15.75" x14ac:dyDescent="0.2">
      <c r="A61" s="20"/>
      <c r="B61" s="17"/>
      <c r="C61" s="17"/>
      <c r="D61" s="13"/>
      <c r="E61" s="15"/>
      <c r="F61" s="16"/>
      <c r="G61" s="16"/>
      <c r="H61" s="16"/>
      <c r="I61" s="16"/>
    </row>
    <row r="62" spans="1:9" s="1" customFormat="1" ht="114.75" customHeight="1" x14ac:dyDescent="0.2">
      <c r="A62" s="20"/>
      <c r="B62" s="17"/>
      <c r="C62" s="17"/>
      <c r="D62" s="13"/>
      <c r="E62" s="15"/>
      <c r="F62" s="16"/>
      <c r="G62" s="16"/>
      <c r="H62" s="16"/>
      <c r="I62" s="16"/>
    </row>
    <row r="63" spans="1:9" s="1" customFormat="1" ht="15.75" x14ac:dyDescent="0.2">
      <c r="A63" s="20"/>
      <c r="B63" s="17"/>
      <c r="C63" s="17"/>
      <c r="D63" s="13"/>
      <c r="E63" s="15"/>
      <c r="F63" s="16"/>
      <c r="G63" s="16"/>
      <c r="H63" s="16"/>
      <c r="I63" s="16"/>
    </row>
    <row r="64" spans="1:9" s="1" customFormat="1" ht="26.25" customHeight="1" x14ac:dyDescent="0.25">
      <c r="A64" s="21"/>
      <c r="B64" s="22"/>
      <c r="C64" s="22"/>
      <c r="D64" s="23"/>
      <c r="E64" s="23"/>
      <c r="F64" s="62"/>
      <c r="G64" s="23"/>
      <c r="H64" s="23"/>
      <c r="I64" s="23"/>
    </row>
    <row r="65" spans="1:9" s="1" customFormat="1" ht="51" customHeight="1" x14ac:dyDescent="0.25">
      <c r="A65" s="24"/>
      <c r="B65" s="25"/>
      <c r="C65" s="26"/>
      <c r="D65" s="27"/>
      <c r="E65" s="28"/>
      <c r="F65" s="63"/>
      <c r="G65" s="27"/>
      <c r="H65" s="27"/>
      <c r="I65" s="27"/>
    </row>
    <row r="66" spans="1:9" s="1" customFormat="1" ht="176.25" customHeight="1" x14ac:dyDescent="0.2">
      <c r="A66" s="3"/>
      <c r="B66" s="8"/>
      <c r="C66" s="3"/>
      <c r="D66" s="13"/>
      <c r="E66" s="10"/>
      <c r="F66" s="16"/>
      <c r="G66" s="9"/>
      <c r="H66" s="9"/>
      <c r="I66" s="9"/>
    </row>
    <row r="67" spans="1:9" s="1" customFormat="1" ht="170.25" customHeight="1" x14ac:dyDescent="0.2">
      <c r="A67" s="3"/>
      <c r="B67" s="8"/>
      <c r="C67" s="3"/>
      <c r="D67" s="13"/>
      <c r="E67" s="10"/>
      <c r="F67" s="13"/>
      <c r="G67" s="13"/>
      <c r="H67" s="13"/>
      <c r="I67" s="13"/>
    </row>
    <row r="68" spans="1:9" s="1" customFormat="1" ht="15.75" x14ac:dyDescent="0.2">
      <c r="A68" s="3"/>
      <c r="B68" s="8"/>
      <c r="C68" s="3"/>
      <c r="D68" s="29"/>
      <c r="E68" s="29"/>
      <c r="F68" s="64"/>
      <c r="G68" s="29"/>
      <c r="H68" s="29"/>
      <c r="I68" s="29"/>
    </row>
    <row r="69" spans="1:9" s="1" customFormat="1" ht="15.75" x14ac:dyDescent="0.2">
      <c r="A69" s="3"/>
      <c r="B69" s="8"/>
      <c r="C69" s="3"/>
      <c r="D69" s="13"/>
      <c r="E69" s="10"/>
      <c r="F69" s="64"/>
      <c r="G69" s="29"/>
      <c r="H69" s="29"/>
      <c r="I69" s="29"/>
    </row>
    <row r="70" spans="1:9" s="1" customFormat="1" ht="15.75" x14ac:dyDescent="0.2">
      <c r="A70" s="3"/>
      <c r="B70" s="8"/>
      <c r="C70" s="3"/>
      <c r="D70" s="13"/>
      <c r="E70" s="10"/>
      <c r="F70" s="64"/>
      <c r="G70" s="29"/>
      <c r="H70" s="29"/>
      <c r="I70" s="29"/>
    </row>
    <row r="71" spans="1:9" s="1" customFormat="1" ht="15.75" x14ac:dyDescent="0.2">
      <c r="A71" s="3"/>
      <c r="B71" s="8"/>
      <c r="C71" s="3"/>
      <c r="D71" s="13"/>
      <c r="E71" s="10"/>
      <c r="F71" s="64"/>
      <c r="G71" s="29"/>
      <c r="H71" s="29"/>
      <c r="I71" s="29"/>
    </row>
    <row r="72" spans="1:9" s="1" customFormat="1" ht="23.25" customHeight="1" x14ac:dyDescent="0.2">
      <c r="A72" s="4"/>
      <c r="B72" s="4"/>
      <c r="C72" s="4"/>
      <c r="D72" s="12"/>
      <c r="E72" s="12"/>
      <c r="F72" s="14"/>
      <c r="G72" s="12"/>
      <c r="H72" s="12"/>
      <c r="I72" s="12"/>
    </row>
    <row r="73" spans="1:9" s="1" customFormat="1" ht="98.25" customHeight="1" x14ac:dyDescent="0.2">
      <c r="A73" s="30"/>
      <c r="B73" s="8"/>
      <c r="C73" s="3"/>
      <c r="D73" s="13"/>
      <c r="E73" s="10"/>
      <c r="F73" s="16"/>
      <c r="G73" s="9"/>
      <c r="H73" s="9"/>
      <c r="I73" s="9"/>
    </row>
    <row r="74" spans="1:9" s="1" customFormat="1" ht="15.75" x14ac:dyDescent="0.2">
      <c r="A74" s="3"/>
      <c r="B74" s="8"/>
      <c r="C74" s="3"/>
      <c r="D74" s="13"/>
      <c r="E74" s="10"/>
      <c r="F74" s="16"/>
      <c r="G74" s="9"/>
      <c r="H74" s="9"/>
      <c r="I74" s="9"/>
    </row>
    <row r="75" spans="1:9" s="1" customFormat="1" ht="93" customHeight="1" x14ac:dyDescent="0.2">
      <c r="A75" s="3"/>
      <c r="B75" s="8"/>
      <c r="C75" s="3"/>
      <c r="D75" s="13"/>
      <c r="E75" s="10"/>
      <c r="F75" s="16"/>
      <c r="G75" s="9"/>
      <c r="H75" s="9"/>
      <c r="I75" s="9"/>
    </row>
    <row r="76" spans="1:9" s="1" customFormat="1" ht="67.5" customHeight="1" x14ac:dyDescent="0.2">
      <c r="A76" s="3"/>
      <c r="B76" s="8"/>
      <c r="C76" s="3"/>
      <c r="D76" s="13"/>
      <c r="E76" s="10"/>
      <c r="F76" s="16"/>
      <c r="G76" s="9"/>
      <c r="H76" s="9"/>
      <c r="I76" s="9"/>
    </row>
    <row r="77" spans="1:9" s="1" customFormat="1" ht="21" customHeight="1" x14ac:dyDescent="0.2">
      <c r="A77" s="4"/>
      <c r="B77" s="4"/>
      <c r="C77" s="4"/>
      <c r="D77" s="12"/>
      <c r="E77" s="12"/>
      <c r="F77" s="14"/>
      <c r="G77" s="12"/>
      <c r="H77" s="12"/>
      <c r="I77" s="12"/>
    </row>
    <row r="78" spans="1:9" s="1" customFormat="1" ht="40.5" customHeight="1" x14ac:dyDescent="0.2">
      <c r="A78" s="24"/>
      <c r="B78" s="24"/>
      <c r="C78" s="31"/>
      <c r="D78" s="5"/>
      <c r="E78" s="32"/>
      <c r="F78" s="65"/>
      <c r="G78" s="5"/>
      <c r="H78" s="5"/>
      <c r="I78" s="5"/>
    </row>
    <row r="79" spans="1:9" s="1" customFormat="1" ht="53.25" customHeight="1" x14ac:dyDescent="0.2">
      <c r="A79" s="3"/>
      <c r="B79" s="8"/>
      <c r="C79" s="3"/>
      <c r="D79" s="13"/>
      <c r="E79" s="10"/>
      <c r="F79" s="66"/>
      <c r="G79" s="33"/>
      <c r="H79" s="33"/>
      <c r="I79" s="33"/>
    </row>
    <row r="80" spans="1:9" s="1" customFormat="1" ht="69.75" customHeight="1" x14ac:dyDescent="0.2">
      <c r="A80" s="3"/>
      <c r="B80" s="8"/>
      <c r="C80" s="3"/>
      <c r="D80" s="33"/>
      <c r="E80" s="10"/>
      <c r="F80" s="66"/>
      <c r="G80" s="33"/>
      <c r="H80" s="33"/>
      <c r="I80" s="33"/>
    </row>
    <row r="81" spans="1:9" s="1" customFormat="1" ht="91.5" customHeight="1" x14ac:dyDescent="0.2">
      <c r="A81" s="3"/>
      <c r="B81" s="8"/>
      <c r="C81" s="3"/>
      <c r="D81" s="13"/>
      <c r="E81" s="10"/>
      <c r="F81" s="66"/>
      <c r="G81" s="33"/>
      <c r="H81" s="33"/>
      <c r="I81" s="33"/>
    </row>
    <row r="82" spans="1:9" s="1" customFormat="1" ht="150" customHeight="1" x14ac:dyDescent="0.2">
      <c r="A82" s="3"/>
      <c r="B82" s="8"/>
      <c r="C82" s="3"/>
      <c r="D82" s="33"/>
      <c r="E82" s="10"/>
      <c r="F82" s="66"/>
      <c r="G82" s="33"/>
      <c r="H82" s="33"/>
      <c r="I82" s="33"/>
    </row>
    <row r="83" spans="1:9" s="1" customFormat="1" ht="21.75" customHeight="1" x14ac:dyDescent="0.2">
      <c r="A83" s="3"/>
      <c r="B83" s="4"/>
      <c r="C83" s="3"/>
      <c r="D83" s="5"/>
      <c r="E83" s="5"/>
      <c r="F83" s="65"/>
      <c r="G83" s="5"/>
      <c r="H83" s="5"/>
      <c r="I83" s="5"/>
    </row>
    <row r="84" spans="1:9" s="1" customFormat="1" ht="12" customHeight="1" x14ac:dyDescent="0.2">
      <c r="A84" s="3"/>
      <c r="B84" s="4"/>
      <c r="C84" s="3"/>
      <c r="D84" s="5"/>
      <c r="E84" s="5"/>
      <c r="F84" s="65"/>
      <c r="G84" s="5"/>
      <c r="H84" s="5"/>
      <c r="I84" s="5"/>
    </row>
    <row r="85" spans="1:9" s="1" customFormat="1" ht="8.25" customHeight="1" x14ac:dyDescent="0.2">
      <c r="A85" s="3"/>
      <c r="B85" s="4"/>
      <c r="C85" s="3"/>
      <c r="D85" s="5"/>
      <c r="E85" s="5"/>
      <c r="F85" s="65"/>
      <c r="G85" s="5"/>
      <c r="H85" s="5"/>
      <c r="I85" s="5"/>
    </row>
    <row r="86" spans="1:9" s="1" customFormat="1" ht="33.75" customHeight="1" x14ac:dyDescent="0.2">
      <c r="A86" s="34"/>
      <c r="B86" s="35"/>
      <c r="C86" s="36"/>
      <c r="D86" s="37"/>
      <c r="E86" s="38"/>
      <c r="F86" s="13"/>
      <c r="G86" s="37"/>
      <c r="H86" s="37"/>
      <c r="I86" s="37"/>
    </row>
    <row r="87" spans="1:9" s="1" customFormat="1" ht="15.75" x14ac:dyDescent="0.2">
      <c r="A87" s="3"/>
      <c r="B87" s="8"/>
      <c r="C87" s="3"/>
      <c r="D87" s="13"/>
      <c r="E87" s="10"/>
      <c r="F87" s="66"/>
      <c r="G87" s="33"/>
      <c r="H87" s="33"/>
      <c r="I87" s="33"/>
    </row>
    <row r="88" spans="1:9" s="1" customFormat="1" ht="64.5" customHeight="1" x14ac:dyDescent="0.2">
      <c r="A88" s="3"/>
      <c r="B88" s="8"/>
      <c r="C88" s="3"/>
      <c r="D88" s="13"/>
      <c r="E88" s="10"/>
      <c r="F88" s="66"/>
      <c r="G88" s="33"/>
      <c r="H88" s="33"/>
      <c r="I88" s="33"/>
    </row>
    <row r="89" spans="1:9" s="1" customFormat="1" ht="18" customHeight="1" x14ac:dyDescent="0.2">
      <c r="A89" s="3"/>
      <c r="B89" s="4"/>
      <c r="C89" s="3"/>
      <c r="D89" s="5"/>
      <c r="E89" s="10"/>
      <c r="F89" s="65"/>
      <c r="G89" s="5"/>
      <c r="H89" s="5"/>
      <c r="I89" s="5"/>
    </row>
    <row r="90" spans="1:9" s="1" customFormat="1" ht="15.75" x14ac:dyDescent="0.2">
      <c r="A90" s="4"/>
      <c r="B90" s="4"/>
      <c r="C90" s="4"/>
      <c r="D90" s="39"/>
      <c r="E90" s="39"/>
      <c r="F90" s="39"/>
      <c r="G90" s="39"/>
      <c r="H90" s="39"/>
      <c r="I90" s="39"/>
    </row>
    <row r="91" spans="1:9" s="1" customFormat="1" x14ac:dyDescent="0.2">
      <c r="A91" s="40"/>
      <c r="B91" s="41"/>
      <c r="C91" s="40"/>
      <c r="D91" s="42"/>
      <c r="E91" s="42"/>
      <c r="F91" s="67"/>
      <c r="G91" s="42"/>
      <c r="H91" s="42"/>
      <c r="I91" s="42"/>
    </row>
    <row r="92" spans="1:9" s="1" customFormat="1" x14ac:dyDescent="0.2">
      <c r="A92" s="40"/>
      <c r="B92" s="40"/>
      <c r="C92" s="40"/>
      <c r="D92" s="43"/>
      <c r="E92" s="44"/>
      <c r="F92" s="68"/>
      <c r="G92" s="43"/>
      <c r="H92" s="43"/>
      <c r="I92" s="43"/>
    </row>
    <row r="93" spans="1:9" s="1" customFormat="1" x14ac:dyDescent="0.2">
      <c r="A93" s="40"/>
      <c r="B93" s="40"/>
      <c r="C93" s="40"/>
      <c r="D93" s="44"/>
      <c r="E93" s="44"/>
      <c r="F93" s="69"/>
      <c r="G93" s="44"/>
      <c r="H93" s="44"/>
      <c r="I93" s="44"/>
    </row>
    <row r="94" spans="1:9" s="1" customFormat="1" ht="15.75" x14ac:dyDescent="0.25">
      <c r="A94" s="45"/>
      <c r="B94" s="46"/>
      <c r="C94" s="46"/>
      <c r="D94" s="44"/>
      <c r="E94" s="44"/>
      <c r="F94" s="69"/>
      <c r="G94" s="44"/>
      <c r="H94" s="44"/>
      <c r="I94" s="44"/>
    </row>
    <row r="95" spans="1:9" s="1" customFormat="1" x14ac:dyDescent="0.2">
      <c r="A95" s="11"/>
      <c r="B95" s="11"/>
      <c r="C95" s="11"/>
      <c r="D95" s="11"/>
      <c r="E95" s="11"/>
      <c r="F95" s="70"/>
      <c r="G95" s="11"/>
      <c r="H95" s="11"/>
      <c r="I95" s="11"/>
    </row>
    <row r="96" spans="1:9" s="1" customFormat="1" x14ac:dyDescent="0.2">
      <c r="A96" s="11"/>
      <c r="B96" s="11"/>
      <c r="C96" s="11"/>
      <c r="D96" s="11"/>
      <c r="E96" s="11"/>
      <c r="F96" s="70"/>
      <c r="G96" s="11"/>
      <c r="H96" s="11"/>
      <c r="I96" s="11"/>
    </row>
    <row r="97" spans="1:9" s="1" customFormat="1" x14ac:dyDescent="0.2">
      <c r="A97" s="11"/>
      <c r="B97" s="11"/>
      <c r="C97" s="11"/>
      <c r="D97" s="11"/>
      <c r="E97" s="11"/>
      <c r="F97" s="70"/>
      <c r="G97" s="11"/>
      <c r="H97" s="11"/>
      <c r="I97" s="11"/>
    </row>
    <row r="98" spans="1:9" s="1" customFormat="1" x14ac:dyDescent="0.2">
      <c r="A98" s="11"/>
      <c r="B98" s="11"/>
      <c r="C98" s="11"/>
      <c r="D98" s="11"/>
      <c r="E98" s="11"/>
      <c r="F98" s="70"/>
      <c r="G98" s="11"/>
      <c r="H98" s="11"/>
      <c r="I98" s="11"/>
    </row>
    <row r="99" spans="1:9" s="1" customFormat="1" x14ac:dyDescent="0.2">
      <c r="A99" s="11"/>
      <c r="B99" s="11"/>
      <c r="C99" s="11"/>
      <c r="D99" s="11"/>
      <c r="E99" s="11"/>
      <c r="F99" s="70"/>
      <c r="G99" s="11"/>
      <c r="H99" s="11"/>
      <c r="I99" s="11"/>
    </row>
    <row r="100" spans="1:9" s="1" customFormat="1" x14ac:dyDescent="0.2">
      <c r="A100" s="11"/>
      <c r="B100" s="11"/>
      <c r="C100" s="11"/>
      <c r="D100" s="11"/>
      <c r="E100" s="11"/>
      <c r="F100" s="70"/>
      <c r="G100" s="11"/>
      <c r="H100" s="11"/>
      <c r="I100" s="11"/>
    </row>
    <row r="101" spans="1:9" s="1" customFormat="1" x14ac:dyDescent="0.2">
      <c r="A101" s="11"/>
      <c r="B101" s="11"/>
      <c r="C101" s="11"/>
      <c r="D101" s="11"/>
      <c r="E101" s="11"/>
      <c r="F101" s="70"/>
      <c r="G101" s="11"/>
      <c r="H101" s="11"/>
      <c r="I101" s="11"/>
    </row>
    <row r="102" spans="1:9" s="1" customFormat="1" x14ac:dyDescent="0.2">
      <c r="A102" s="11"/>
      <c r="B102" s="11"/>
      <c r="C102" s="11"/>
      <c r="D102" s="11"/>
      <c r="E102" s="11"/>
      <c r="F102" s="70"/>
      <c r="G102" s="11"/>
      <c r="H102" s="11"/>
      <c r="I102" s="11"/>
    </row>
    <row r="103" spans="1:9" s="1" customFormat="1" x14ac:dyDescent="0.2">
      <c r="A103" s="11"/>
      <c r="B103" s="11"/>
      <c r="C103" s="11"/>
      <c r="D103" s="11"/>
      <c r="E103" s="11"/>
      <c r="F103" s="70"/>
      <c r="G103" s="11"/>
      <c r="H103" s="11"/>
      <c r="I103" s="11"/>
    </row>
    <row r="104" spans="1:9" s="1" customFormat="1" x14ac:dyDescent="0.2">
      <c r="A104" s="11"/>
      <c r="B104" s="11"/>
      <c r="C104" s="11"/>
      <c r="D104" s="11"/>
      <c r="E104" s="11"/>
      <c r="F104" s="70"/>
      <c r="G104" s="11"/>
      <c r="H104" s="11"/>
      <c r="I104" s="11"/>
    </row>
    <row r="105" spans="1:9" s="1" customFormat="1" x14ac:dyDescent="0.2">
      <c r="A105" s="11"/>
      <c r="B105" s="11"/>
      <c r="C105" s="11"/>
      <c r="D105" s="11"/>
      <c r="E105" s="11"/>
      <c r="F105" s="70"/>
      <c r="G105" s="11"/>
      <c r="H105" s="11"/>
      <c r="I105" s="11"/>
    </row>
    <row r="106" spans="1:9" s="1" customFormat="1" x14ac:dyDescent="0.2">
      <c r="A106" s="11"/>
      <c r="B106" s="11"/>
      <c r="C106" s="11"/>
      <c r="D106" s="11"/>
      <c r="E106" s="11"/>
      <c r="F106" s="70"/>
      <c r="G106" s="11"/>
      <c r="H106" s="11"/>
      <c r="I106" s="11"/>
    </row>
    <row r="107" spans="1:9" s="1" customFormat="1" x14ac:dyDescent="0.2">
      <c r="A107" s="11"/>
      <c r="B107" s="11"/>
      <c r="C107" s="11"/>
      <c r="D107" s="11"/>
      <c r="E107" s="11"/>
      <c r="F107" s="70"/>
      <c r="G107" s="11"/>
      <c r="H107" s="11"/>
      <c r="I107" s="11"/>
    </row>
  </sheetData>
  <mergeCells count="23">
    <mergeCell ref="B44:B45"/>
    <mergeCell ref="A30:A31"/>
    <mergeCell ref="A32:A33"/>
    <mergeCell ref="A34:A35"/>
    <mergeCell ref="A37:A38"/>
    <mergeCell ref="A44:A45"/>
    <mergeCell ref="B32:B33"/>
    <mergeCell ref="B34:B35"/>
    <mergeCell ref="B37:B38"/>
    <mergeCell ref="A7:A11"/>
    <mergeCell ref="B7:B11"/>
    <mergeCell ref="D1:J1"/>
    <mergeCell ref="B3:I3"/>
    <mergeCell ref="A4:A5"/>
    <mergeCell ref="B4:B5"/>
    <mergeCell ref="C4:C5"/>
    <mergeCell ref="D4:I4"/>
    <mergeCell ref="J4:J5"/>
    <mergeCell ref="A19:A20"/>
    <mergeCell ref="B19:B20"/>
    <mergeCell ref="A28:A29"/>
    <mergeCell ref="B28:B29"/>
    <mergeCell ref="B30:B31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3"/>
  <sheetViews>
    <sheetView view="pageBreakPreview" zoomScale="90" zoomScaleNormal="100" zoomScaleSheetLayoutView="90" workbookViewId="0">
      <selection activeCell="D1" sqref="D1:J1"/>
    </sheetView>
  </sheetViews>
  <sheetFormatPr defaultRowHeight="12.75" x14ac:dyDescent="0.2"/>
  <cols>
    <col min="1" max="1" width="8.28515625" customWidth="1"/>
    <col min="2" max="2" width="82.85546875" customWidth="1"/>
    <col min="3" max="3" width="38.7109375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11" ht="113.25" customHeight="1" x14ac:dyDescent="0.3">
      <c r="A1" s="77"/>
      <c r="B1" s="77"/>
      <c r="C1" s="77"/>
      <c r="D1" s="150" t="s">
        <v>188</v>
      </c>
      <c r="E1" s="150"/>
      <c r="F1" s="150"/>
      <c r="G1" s="150"/>
      <c r="H1" s="150"/>
      <c r="I1" s="150"/>
      <c r="J1" s="150"/>
      <c r="K1" s="82"/>
    </row>
    <row r="2" spans="1:1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11" ht="65.25" customHeight="1" x14ac:dyDescent="0.3">
      <c r="A3" s="78"/>
      <c r="B3" s="160" t="s">
        <v>173</v>
      </c>
      <c r="C3" s="161"/>
      <c r="D3" s="161"/>
      <c r="E3" s="161"/>
      <c r="F3" s="161"/>
      <c r="G3" s="161"/>
      <c r="H3" s="161"/>
      <c r="I3" s="161"/>
    </row>
    <row r="4" spans="1:11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11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11" ht="23.25" customHeight="1" x14ac:dyDescent="0.2">
      <c r="A6" s="102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02">
        <v>7</v>
      </c>
      <c r="H6" s="102">
        <v>8</v>
      </c>
      <c r="I6" s="102">
        <v>9</v>
      </c>
      <c r="J6" s="102">
        <v>10</v>
      </c>
    </row>
    <row r="7" spans="1:11" s="1" customFormat="1" ht="24.75" customHeight="1" x14ac:dyDescent="0.2">
      <c r="A7" s="134" t="s">
        <v>6</v>
      </c>
      <c r="B7" s="142" t="s">
        <v>18</v>
      </c>
      <c r="C7" s="47" t="s">
        <v>63</v>
      </c>
      <c r="D7" s="91">
        <f>SUM(D8:D11)</f>
        <v>40986.120790000001</v>
      </c>
      <c r="E7" s="91">
        <f t="shared" ref="E7:I7" si="0">SUM(E8:E11)</f>
        <v>48414.522440000001</v>
      </c>
      <c r="F7" s="91">
        <f t="shared" si="0"/>
        <v>66696.836569999999</v>
      </c>
      <c r="G7" s="91">
        <f t="shared" si="0"/>
        <v>72750.295400000003</v>
      </c>
      <c r="H7" s="91">
        <f t="shared" si="0"/>
        <v>65641.232000000004</v>
      </c>
      <c r="I7" s="91">
        <f t="shared" si="0"/>
        <v>67916.092000000004</v>
      </c>
      <c r="J7" s="91">
        <f t="shared" ref="J7:J23" si="1">SUM(D7:I7)</f>
        <v>362405.0992</v>
      </c>
    </row>
    <row r="8" spans="1:11" s="1" customFormat="1" ht="19.5" customHeight="1" x14ac:dyDescent="0.2">
      <c r="A8" s="135"/>
      <c r="B8" s="143"/>
      <c r="C8" s="47" t="s">
        <v>61</v>
      </c>
      <c r="D8" s="91">
        <v>0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f t="shared" si="1"/>
        <v>0</v>
      </c>
    </row>
    <row r="9" spans="1:11" s="1" customFormat="1" ht="18.75" customHeight="1" x14ac:dyDescent="0.2">
      <c r="A9" s="135"/>
      <c r="B9" s="143"/>
      <c r="C9" s="47" t="s">
        <v>62</v>
      </c>
      <c r="D9" s="91">
        <f t="shared" ref="D9:F9" si="2">D23</f>
        <v>2962.92004</v>
      </c>
      <c r="E9" s="91">
        <f t="shared" si="2"/>
        <v>5228.7006499999998</v>
      </c>
      <c r="F9" s="91">
        <f t="shared" si="2"/>
        <v>7898.3783999999996</v>
      </c>
      <c r="G9" s="91">
        <f>G23+G22</f>
        <v>10044.365400000001</v>
      </c>
      <c r="H9" s="91">
        <f t="shared" ref="H9:I9" si="3">H23+H22</f>
        <v>1136.1420000000001</v>
      </c>
      <c r="I9" s="91">
        <f t="shared" si="3"/>
        <v>1136.1420000000001</v>
      </c>
      <c r="J9" s="91">
        <f t="shared" si="1"/>
        <v>28406.64849</v>
      </c>
    </row>
    <row r="10" spans="1:11" s="1" customFormat="1" ht="36.75" customHeight="1" x14ac:dyDescent="0.2">
      <c r="A10" s="135"/>
      <c r="B10" s="143"/>
      <c r="C10" s="47" t="s">
        <v>81</v>
      </c>
      <c r="D10" s="91">
        <f>D12+D17+D21+D24+D20</f>
        <v>38023.200750000004</v>
      </c>
      <c r="E10" s="91">
        <f t="shared" ref="E10" si="4">E12+E17+E21+E24+E20</f>
        <v>43185.821790000002</v>
      </c>
      <c r="F10" s="91">
        <f>F12+F17+F21+F24+F20+F25</f>
        <v>58798.458170000005</v>
      </c>
      <c r="G10" s="91">
        <f t="shared" ref="G10:I10" si="5">G12+G17+G21+G24+G20+G25</f>
        <v>62705.93</v>
      </c>
      <c r="H10" s="91">
        <f t="shared" si="5"/>
        <v>64505.09</v>
      </c>
      <c r="I10" s="91">
        <f t="shared" si="5"/>
        <v>66779.95</v>
      </c>
      <c r="J10" s="91">
        <f t="shared" si="1"/>
        <v>333998.45071</v>
      </c>
    </row>
    <row r="11" spans="1:11" s="1" customFormat="1" ht="27.75" customHeight="1" x14ac:dyDescent="0.2">
      <c r="A11" s="141"/>
      <c r="B11" s="144"/>
      <c r="C11" s="47" t="s">
        <v>64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f t="shared" si="1"/>
        <v>0</v>
      </c>
    </row>
    <row r="12" spans="1:11" s="1" customFormat="1" ht="50.25" customHeight="1" x14ac:dyDescent="0.2">
      <c r="A12" s="71" t="s">
        <v>2</v>
      </c>
      <c r="B12" s="73" t="s">
        <v>83</v>
      </c>
      <c r="C12" s="72"/>
      <c r="D12" s="92">
        <f>D13+D14+D15+D16</f>
        <v>15798.55387</v>
      </c>
      <c r="E12" s="92">
        <f t="shared" ref="E12:I12" si="6">E13+E14+E15+E16</f>
        <v>16416.8</v>
      </c>
      <c r="F12" s="92">
        <f t="shared" si="6"/>
        <v>21927.08</v>
      </c>
      <c r="G12" s="92">
        <f t="shared" si="6"/>
        <v>28768.78</v>
      </c>
      <c r="H12" s="92">
        <f t="shared" si="6"/>
        <v>29363.51</v>
      </c>
      <c r="I12" s="92">
        <f t="shared" si="6"/>
        <v>30398.03</v>
      </c>
      <c r="J12" s="92">
        <f t="shared" si="1"/>
        <v>142672.75387000002</v>
      </c>
    </row>
    <row r="13" spans="1:11" s="1" customFormat="1" ht="48.75" customHeight="1" x14ac:dyDescent="0.2">
      <c r="A13" s="53" t="s">
        <v>133</v>
      </c>
      <c r="B13" s="48" t="s">
        <v>7</v>
      </c>
      <c r="C13" s="7" t="s">
        <v>81</v>
      </c>
      <c r="D13" s="93">
        <v>14389.6</v>
      </c>
      <c r="E13" s="93">
        <v>14408</v>
      </c>
      <c r="F13" s="93">
        <v>18650.830000000002</v>
      </c>
      <c r="G13" s="93">
        <v>24938.2</v>
      </c>
      <c r="H13" s="93">
        <v>25932.93</v>
      </c>
      <c r="I13" s="93">
        <v>26967.45</v>
      </c>
      <c r="J13" s="93">
        <f t="shared" si="1"/>
        <v>125287.01</v>
      </c>
    </row>
    <row r="14" spans="1:11" s="1" customFormat="1" ht="27" customHeight="1" x14ac:dyDescent="0.2">
      <c r="A14" s="53" t="s">
        <v>134</v>
      </c>
      <c r="B14" s="48" t="s">
        <v>8</v>
      </c>
      <c r="C14" s="7" t="s">
        <v>81</v>
      </c>
      <c r="D14" s="93">
        <f>1018.5-D15</f>
        <v>943.5</v>
      </c>
      <c r="E14" s="93">
        <v>1428.8</v>
      </c>
      <c r="F14" s="93">
        <v>2439.3000000000002</v>
      </c>
      <c r="G14" s="93">
        <v>2834.3</v>
      </c>
      <c r="H14" s="93">
        <v>2434.3000000000002</v>
      </c>
      <c r="I14" s="93">
        <v>2434.3000000000002</v>
      </c>
      <c r="J14" s="93">
        <f t="shared" si="1"/>
        <v>12514.5</v>
      </c>
    </row>
    <row r="15" spans="1:11" s="1" customFormat="1" ht="38.25" customHeight="1" x14ac:dyDescent="0.2">
      <c r="A15" s="53" t="s">
        <v>135</v>
      </c>
      <c r="B15" s="48" t="s">
        <v>60</v>
      </c>
      <c r="C15" s="7" t="s">
        <v>81</v>
      </c>
      <c r="D15" s="93">
        <v>75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f t="shared" si="1"/>
        <v>75</v>
      </c>
    </row>
    <row r="16" spans="1:11" s="1" customFormat="1" ht="32.25" customHeight="1" x14ac:dyDescent="0.2">
      <c r="A16" s="53" t="s">
        <v>136</v>
      </c>
      <c r="B16" s="48" t="s">
        <v>9</v>
      </c>
      <c r="C16" s="7" t="s">
        <v>81</v>
      </c>
      <c r="D16" s="93">
        <v>390.45386999999999</v>
      </c>
      <c r="E16" s="93">
        <v>580</v>
      </c>
      <c r="F16" s="93">
        <v>836.95</v>
      </c>
      <c r="G16" s="93">
        <v>996.28</v>
      </c>
      <c r="H16" s="93">
        <v>996.28</v>
      </c>
      <c r="I16" s="93">
        <v>996.28</v>
      </c>
      <c r="J16" s="93">
        <f t="shared" si="1"/>
        <v>4796.2438699999993</v>
      </c>
    </row>
    <row r="17" spans="1:10" s="1" customFormat="1" ht="48" customHeight="1" x14ac:dyDescent="0.2">
      <c r="A17" s="71" t="s">
        <v>3</v>
      </c>
      <c r="B17" s="106" t="s">
        <v>85</v>
      </c>
      <c r="C17" s="72"/>
      <c r="D17" s="92">
        <f>D18+D19</f>
        <v>20247.531029999998</v>
      </c>
      <c r="E17" s="92">
        <f t="shared" ref="E17:I17" si="7">E18+E19</f>
        <v>23223.928</v>
      </c>
      <c r="F17" s="92">
        <f t="shared" si="7"/>
        <v>30065.52</v>
      </c>
      <c r="G17" s="92">
        <f t="shared" si="7"/>
        <v>28218.65</v>
      </c>
      <c r="H17" s="92">
        <f t="shared" si="7"/>
        <v>29423.08</v>
      </c>
      <c r="I17" s="92">
        <f t="shared" si="7"/>
        <v>30663.42</v>
      </c>
      <c r="J17" s="92">
        <f t="shared" si="1"/>
        <v>161842.12903000001</v>
      </c>
    </row>
    <row r="18" spans="1:10" s="1" customFormat="1" ht="34.5" customHeight="1" x14ac:dyDescent="0.2">
      <c r="A18" s="53" t="s">
        <v>59</v>
      </c>
      <c r="B18" s="48" t="s">
        <v>11</v>
      </c>
      <c r="C18" s="7" t="s">
        <v>81</v>
      </c>
      <c r="D18" s="93">
        <f>20247.53103-D19</f>
        <v>20172.531029999998</v>
      </c>
      <c r="E18" s="93">
        <v>23223.928</v>
      </c>
      <c r="F18" s="93">
        <v>30065.52</v>
      </c>
      <c r="G18" s="93">
        <v>28218.65</v>
      </c>
      <c r="H18" s="93">
        <v>29423.08</v>
      </c>
      <c r="I18" s="93">
        <v>30663.42</v>
      </c>
      <c r="J18" s="93">
        <f t="shared" si="1"/>
        <v>161767.12903000001</v>
      </c>
    </row>
    <row r="19" spans="1:10" s="1" customFormat="1" ht="37.5" customHeight="1" x14ac:dyDescent="0.2">
      <c r="A19" s="53" t="s">
        <v>137</v>
      </c>
      <c r="B19" s="48" t="s">
        <v>60</v>
      </c>
      <c r="C19" s="7" t="s">
        <v>81</v>
      </c>
      <c r="D19" s="93">
        <v>75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f t="shared" si="1"/>
        <v>75</v>
      </c>
    </row>
    <row r="20" spans="1:10" s="1" customFormat="1" ht="37.5" customHeight="1" x14ac:dyDescent="0.2">
      <c r="A20" s="53" t="s">
        <v>4</v>
      </c>
      <c r="B20" s="48" t="s">
        <v>73</v>
      </c>
      <c r="C20" s="7" t="s">
        <v>81</v>
      </c>
      <c r="D20" s="93">
        <v>0</v>
      </c>
      <c r="E20" s="93">
        <v>1495.0937899999999</v>
      </c>
      <c r="F20" s="93">
        <v>2843.7</v>
      </c>
      <c r="G20" s="93">
        <v>2994.6</v>
      </c>
      <c r="H20" s="93">
        <v>2994.6</v>
      </c>
      <c r="I20" s="93">
        <v>2994.6</v>
      </c>
      <c r="J20" s="93">
        <f t="shared" si="1"/>
        <v>13322.593790000001</v>
      </c>
    </row>
    <row r="21" spans="1:10" s="1" customFormat="1" ht="40.5" customHeight="1" x14ac:dyDescent="0.2">
      <c r="A21" s="145" t="s">
        <v>27</v>
      </c>
      <c r="B21" s="147" t="s">
        <v>14</v>
      </c>
      <c r="C21" s="7" t="s">
        <v>81</v>
      </c>
      <c r="D21" s="93">
        <v>450</v>
      </c>
      <c r="E21" s="93">
        <v>1050</v>
      </c>
      <c r="F21" s="94">
        <v>1000</v>
      </c>
      <c r="G21" s="93">
        <v>1223.9000000000001</v>
      </c>
      <c r="H21" s="93">
        <v>1223.9000000000001</v>
      </c>
      <c r="I21" s="93">
        <v>1223.9000000000001</v>
      </c>
      <c r="J21" s="93">
        <f t="shared" si="1"/>
        <v>6171.7000000000007</v>
      </c>
    </row>
    <row r="22" spans="1:10" s="1" customFormat="1" ht="40.5" customHeight="1" x14ac:dyDescent="0.2">
      <c r="A22" s="146"/>
      <c r="B22" s="148"/>
      <c r="C22" s="7" t="s">
        <v>62</v>
      </c>
      <c r="D22" s="93">
        <v>0</v>
      </c>
      <c r="E22" s="93">
        <v>0</v>
      </c>
      <c r="F22" s="94">
        <v>0</v>
      </c>
      <c r="G22" s="93">
        <v>1220</v>
      </c>
      <c r="H22" s="93">
        <v>0</v>
      </c>
      <c r="I22" s="93">
        <v>0</v>
      </c>
      <c r="J22" s="93">
        <f t="shared" si="1"/>
        <v>1220</v>
      </c>
    </row>
    <row r="23" spans="1:10" s="1" customFormat="1" ht="47.25" customHeight="1" x14ac:dyDescent="0.2">
      <c r="A23" s="53" t="s">
        <v>56</v>
      </c>
      <c r="B23" s="48" t="s">
        <v>19</v>
      </c>
      <c r="C23" s="7" t="s">
        <v>62</v>
      </c>
      <c r="D23" s="93">
        <f>2605.92034+356.9997</f>
        <v>2962.92004</v>
      </c>
      <c r="E23" s="93">
        <f>4711.33465+517.366</f>
        <v>5228.7006499999998</v>
      </c>
      <c r="F23" s="93">
        <f>7398.3784+500</f>
        <v>7898.3783999999996</v>
      </c>
      <c r="G23" s="93">
        <v>8824.3654000000006</v>
      </c>
      <c r="H23" s="93">
        <f>636.142+500</f>
        <v>1136.1420000000001</v>
      </c>
      <c r="I23" s="93">
        <v>1136.1420000000001</v>
      </c>
      <c r="J23" s="93">
        <f t="shared" si="1"/>
        <v>27186.64849</v>
      </c>
    </row>
    <row r="24" spans="1:10" s="1" customFormat="1" ht="35.25" customHeight="1" x14ac:dyDescent="0.2">
      <c r="A24" s="53" t="s">
        <v>58</v>
      </c>
      <c r="B24" s="48" t="s">
        <v>79</v>
      </c>
      <c r="C24" s="7" t="s">
        <v>81</v>
      </c>
      <c r="D24" s="93">
        <v>1527.1158499999999</v>
      </c>
      <c r="E24" s="93">
        <v>1000</v>
      </c>
      <c r="F24" s="94">
        <v>1720.0155</v>
      </c>
      <c r="G24" s="93">
        <v>1500</v>
      </c>
      <c r="H24" s="93">
        <v>1500</v>
      </c>
      <c r="I24" s="93">
        <v>1500</v>
      </c>
      <c r="J24" s="93">
        <f>SUM(D24:I24)</f>
        <v>8747.1313499999997</v>
      </c>
    </row>
    <row r="25" spans="1:10" s="1" customFormat="1" ht="30" x14ac:dyDescent="0.2">
      <c r="A25" s="110" t="s">
        <v>167</v>
      </c>
      <c r="B25" s="109" t="s">
        <v>168</v>
      </c>
      <c r="C25" s="7" t="s">
        <v>81</v>
      </c>
      <c r="D25" s="93">
        <v>0</v>
      </c>
      <c r="E25" s="93">
        <v>0</v>
      </c>
      <c r="F25" s="94">
        <v>1242.14267</v>
      </c>
      <c r="G25" s="93">
        <v>0</v>
      </c>
      <c r="H25" s="93">
        <v>0</v>
      </c>
      <c r="I25" s="93">
        <v>0</v>
      </c>
      <c r="J25" s="93">
        <f>SUM(D25:I25)</f>
        <v>1242.14267</v>
      </c>
    </row>
    <row r="26" spans="1:10" s="1" customFormat="1" ht="15.75" x14ac:dyDescent="0.2">
      <c r="A26" s="3"/>
      <c r="B26" s="8"/>
      <c r="C26" s="3"/>
      <c r="D26" s="13"/>
      <c r="E26" s="10"/>
      <c r="F26" s="64"/>
      <c r="G26" s="29"/>
      <c r="H26" s="29"/>
      <c r="I26" s="29"/>
    </row>
    <row r="27" spans="1:10" s="1" customFormat="1" ht="15.75" x14ac:dyDescent="0.2">
      <c r="A27" s="3"/>
      <c r="B27" s="8"/>
      <c r="C27" s="3"/>
      <c r="D27" s="13"/>
      <c r="E27" s="10"/>
      <c r="F27" s="64"/>
      <c r="G27" s="29"/>
      <c r="H27" s="29"/>
      <c r="I27" s="29"/>
    </row>
    <row r="28" spans="1:10" s="1" customFormat="1" ht="23.25" customHeight="1" x14ac:dyDescent="0.2">
      <c r="A28" s="4"/>
      <c r="B28" s="4"/>
      <c r="C28" s="4"/>
      <c r="D28" s="12"/>
      <c r="E28" s="12"/>
      <c r="F28" s="14"/>
      <c r="G28" s="12"/>
      <c r="H28" s="12"/>
      <c r="I28" s="12"/>
    </row>
    <row r="29" spans="1:10" s="1" customFormat="1" ht="98.25" customHeight="1" x14ac:dyDescent="0.2">
      <c r="A29" s="30"/>
      <c r="B29" s="8"/>
      <c r="C29" s="3"/>
      <c r="D29" s="13"/>
      <c r="E29" s="10"/>
      <c r="F29" s="16"/>
      <c r="G29" s="9"/>
      <c r="H29" s="9"/>
      <c r="I29" s="9"/>
    </row>
    <row r="30" spans="1:10" s="1" customFormat="1" ht="15.75" x14ac:dyDescent="0.2">
      <c r="A30" s="3"/>
      <c r="B30" s="8"/>
      <c r="C30" s="3"/>
      <c r="D30" s="13"/>
      <c r="E30" s="10"/>
      <c r="F30" s="16"/>
      <c r="G30" s="9"/>
      <c r="H30" s="9"/>
      <c r="I30" s="9"/>
    </row>
    <row r="31" spans="1:10" s="1" customFormat="1" ht="93" customHeight="1" x14ac:dyDescent="0.2">
      <c r="A31" s="3"/>
      <c r="B31" s="8"/>
      <c r="C31" s="3"/>
      <c r="D31" s="13"/>
      <c r="E31" s="10"/>
      <c r="F31" s="16"/>
      <c r="G31" s="9"/>
      <c r="H31" s="9"/>
      <c r="I31" s="9"/>
    </row>
    <row r="32" spans="1:10" s="1" customFormat="1" ht="67.5" customHeight="1" x14ac:dyDescent="0.2">
      <c r="A32" s="3"/>
      <c r="B32" s="8"/>
      <c r="C32" s="3"/>
      <c r="D32" s="13"/>
      <c r="E32" s="10"/>
      <c r="F32" s="16"/>
      <c r="G32" s="9"/>
      <c r="H32" s="9"/>
      <c r="I32" s="9"/>
    </row>
    <row r="33" spans="1:9" s="1" customFormat="1" ht="21" customHeight="1" x14ac:dyDescent="0.2">
      <c r="A33" s="4"/>
      <c r="B33" s="4"/>
      <c r="C33" s="4"/>
      <c r="D33" s="12"/>
      <c r="E33" s="12"/>
      <c r="F33" s="14"/>
      <c r="G33" s="12"/>
      <c r="H33" s="12"/>
      <c r="I33" s="12"/>
    </row>
    <row r="34" spans="1:9" s="1" customFormat="1" ht="40.5" customHeight="1" x14ac:dyDescent="0.2">
      <c r="A34" s="24"/>
      <c r="B34" s="24"/>
      <c r="C34" s="31"/>
      <c r="D34" s="5"/>
      <c r="E34" s="32"/>
      <c r="F34" s="65"/>
      <c r="G34" s="5"/>
      <c r="H34" s="5"/>
      <c r="I34" s="5"/>
    </row>
    <row r="35" spans="1:9" s="1" customFormat="1" ht="53.25" customHeight="1" x14ac:dyDescent="0.2">
      <c r="A35" s="3"/>
      <c r="B35" s="8"/>
      <c r="C35" s="3"/>
      <c r="D35" s="13"/>
      <c r="E35" s="10"/>
      <c r="F35" s="66"/>
      <c r="G35" s="33"/>
      <c r="H35" s="33"/>
      <c r="I35" s="33"/>
    </row>
    <row r="36" spans="1:9" s="1" customFormat="1" ht="69.75" customHeight="1" x14ac:dyDescent="0.2">
      <c r="A36" s="3"/>
      <c r="B36" s="8"/>
      <c r="C36" s="3"/>
      <c r="D36" s="33"/>
      <c r="E36" s="10"/>
      <c r="F36" s="66"/>
      <c r="G36" s="33"/>
      <c r="H36" s="33"/>
      <c r="I36" s="33"/>
    </row>
    <row r="37" spans="1:9" s="1" customFormat="1" ht="91.5" customHeight="1" x14ac:dyDescent="0.2">
      <c r="A37" s="3"/>
      <c r="B37" s="8"/>
      <c r="C37" s="3"/>
      <c r="D37" s="13"/>
      <c r="E37" s="10"/>
      <c r="F37" s="66"/>
      <c r="G37" s="33"/>
      <c r="H37" s="33"/>
      <c r="I37" s="33"/>
    </row>
    <row r="38" spans="1:9" s="1" customFormat="1" ht="150" customHeight="1" x14ac:dyDescent="0.2">
      <c r="A38" s="3"/>
      <c r="B38" s="8"/>
      <c r="C38" s="3"/>
      <c r="D38" s="33"/>
      <c r="E38" s="10"/>
      <c r="F38" s="66"/>
      <c r="G38" s="33"/>
      <c r="H38" s="33"/>
      <c r="I38" s="33"/>
    </row>
    <row r="39" spans="1:9" s="1" customFormat="1" ht="21.75" customHeight="1" x14ac:dyDescent="0.2">
      <c r="A39" s="3"/>
      <c r="B39" s="4"/>
      <c r="C39" s="3"/>
      <c r="D39" s="5"/>
      <c r="E39" s="5"/>
      <c r="F39" s="65"/>
      <c r="G39" s="5"/>
      <c r="H39" s="5"/>
      <c r="I39" s="5"/>
    </row>
    <row r="40" spans="1:9" s="1" customFormat="1" ht="12" customHeight="1" x14ac:dyDescent="0.2">
      <c r="A40" s="3"/>
      <c r="B40" s="4"/>
      <c r="C40" s="3"/>
      <c r="D40" s="5"/>
      <c r="E40" s="5"/>
      <c r="F40" s="65"/>
      <c r="G40" s="5"/>
      <c r="H40" s="5"/>
      <c r="I40" s="5"/>
    </row>
    <row r="41" spans="1:9" s="1" customFormat="1" ht="8.25" customHeight="1" x14ac:dyDescent="0.2">
      <c r="A41" s="3"/>
      <c r="B41" s="4"/>
      <c r="C41" s="3"/>
      <c r="D41" s="5"/>
      <c r="E41" s="5"/>
      <c r="F41" s="65"/>
      <c r="G41" s="5"/>
      <c r="H41" s="5"/>
      <c r="I41" s="5"/>
    </row>
    <row r="42" spans="1:9" s="1" customFormat="1" ht="33.75" customHeight="1" x14ac:dyDescent="0.2">
      <c r="A42" s="34"/>
      <c r="B42" s="35"/>
      <c r="C42" s="36"/>
      <c r="D42" s="37"/>
      <c r="E42" s="38"/>
      <c r="F42" s="13"/>
      <c r="G42" s="37"/>
      <c r="H42" s="37"/>
      <c r="I42" s="37"/>
    </row>
    <row r="43" spans="1:9" s="1" customFormat="1" ht="15.75" x14ac:dyDescent="0.2">
      <c r="A43" s="3"/>
      <c r="B43" s="8"/>
      <c r="C43" s="3"/>
      <c r="D43" s="13"/>
      <c r="E43" s="10"/>
      <c r="F43" s="66"/>
      <c r="G43" s="33"/>
      <c r="H43" s="33"/>
      <c r="I43" s="33"/>
    </row>
    <row r="44" spans="1:9" s="1" customFormat="1" ht="64.5" customHeight="1" x14ac:dyDescent="0.2">
      <c r="A44" s="3"/>
      <c r="B44" s="8"/>
      <c r="C44" s="3"/>
      <c r="D44" s="13"/>
      <c r="E44" s="10"/>
      <c r="F44" s="66"/>
      <c r="G44" s="33"/>
      <c r="H44" s="33"/>
      <c r="I44" s="33"/>
    </row>
    <row r="45" spans="1:9" s="1" customFormat="1" ht="18" customHeight="1" x14ac:dyDescent="0.2">
      <c r="A45" s="3"/>
      <c r="B45" s="4"/>
      <c r="C45" s="3"/>
      <c r="D45" s="5"/>
      <c r="E45" s="10"/>
      <c r="F45" s="65"/>
      <c r="G45" s="5"/>
      <c r="H45" s="5"/>
      <c r="I45" s="5"/>
    </row>
    <row r="46" spans="1:9" s="1" customFormat="1" ht="15.75" x14ac:dyDescent="0.2">
      <c r="A46" s="4"/>
      <c r="B46" s="4"/>
      <c r="C46" s="4"/>
      <c r="D46" s="39"/>
      <c r="E46" s="39"/>
      <c r="F46" s="39"/>
      <c r="G46" s="39"/>
      <c r="H46" s="39"/>
      <c r="I46" s="39"/>
    </row>
    <row r="47" spans="1:9" s="1" customFormat="1" x14ac:dyDescent="0.2">
      <c r="A47" s="40"/>
      <c r="B47" s="41"/>
      <c r="C47" s="40"/>
      <c r="D47" s="42"/>
      <c r="E47" s="42"/>
      <c r="F47" s="67"/>
      <c r="G47" s="42"/>
      <c r="H47" s="42"/>
      <c r="I47" s="42"/>
    </row>
    <row r="48" spans="1:9" s="1" customFormat="1" x14ac:dyDescent="0.2">
      <c r="A48" s="40"/>
      <c r="B48" s="40"/>
      <c r="C48" s="40"/>
      <c r="D48" s="43"/>
      <c r="E48" s="44"/>
      <c r="F48" s="68"/>
      <c r="G48" s="43"/>
      <c r="H48" s="43"/>
      <c r="I48" s="43"/>
    </row>
    <row r="49" spans="1:9" s="1" customFormat="1" x14ac:dyDescent="0.2">
      <c r="A49" s="40"/>
      <c r="B49" s="40"/>
      <c r="C49" s="40"/>
      <c r="D49" s="44"/>
      <c r="E49" s="44"/>
      <c r="F49" s="69"/>
      <c r="G49" s="44"/>
      <c r="H49" s="44"/>
      <c r="I49" s="44"/>
    </row>
    <row r="50" spans="1:9" s="1" customFormat="1" ht="15.75" x14ac:dyDescent="0.25">
      <c r="A50" s="45"/>
      <c r="B50" s="46"/>
      <c r="C50" s="46"/>
      <c r="D50" s="44"/>
      <c r="E50" s="44"/>
      <c r="F50" s="69"/>
      <c r="G50" s="44"/>
      <c r="H50" s="44"/>
      <c r="I50" s="44"/>
    </row>
    <row r="51" spans="1:9" s="1" customFormat="1" x14ac:dyDescent="0.2">
      <c r="A51" s="11"/>
      <c r="B51" s="11"/>
      <c r="C51" s="11"/>
      <c r="D51" s="11"/>
      <c r="E51" s="11"/>
      <c r="F51" s="70"/>
      <c r="G51" s="11"/>
      <c r="H51" s="11"/>
      <c r="I51" s="11"/>
    </row>
    <row r="52" spans="1:9" s="1" customFormat="1" x14ac:dyDescent="0.2">
      <c r="A52" s="11"/>
      <c r="B52" s="11"/>
      <c r="C52" s="11"/>
      <c r="D52" s="11"/>
      <c r="E52" s="11"/>
      <c r="F52" s="70"/>
      <c r="G52" s="11"/>
      <c r="H52" s="11"/>
      <c r="I52" s="11"/>
    </row>
    <row r="53" spans="1:9" s="1" customFormat="1" x14ac:dyDescent="0.2">
      <c r="A53" s="11"/>
      <c r="B53" s="11"/>
      <c r="C53" s="11"/>
      <c r="D53" s="11"/>
      <c r="E53" s="11"/>
      <c r="F53" s="70"/>
      <c r="G53" s="11"/>
      <c r="H53" s="11"/>
      <c r="I53" s="11"/>
    </row>
    <row r="54" spans="1:9" s="1" customFormat="1" x14ac:dyDescent="0.2">
      <c r="A54" s="11"/>
      <c r="B54" s="11"/>
      <c r="C54" s="11"/>
      <c r="D54" s="11"/>
      <c r="E54" s="11"/>
      <c r="F54" s="70"/>
      <c r="G54" s="11"/>
      <c r="H54" s="11"/>
      <c r="I54" s="11"/>
    </row>
    <row r="55" spans="1:9" s="1" customFormat="1" x14ac:dyDescent="0.2">
      <c r="A55" s="11"/>
      <c r="B55" s="11"/>
      <c r="C55" s="11"/>
      <c r="D55" s="11"/>
      <c r="E55" s="11"/>
      <c r="F55" s="70"/>
      <c r="G55" s="11"/>
      <c r="H55" s="11"/>
      <c r="I55" s="11"/>
    </row>
    <row r="56" spans="1:9" s="1" customFormat="1" x14ac:dyDescent="0.2">
      <c r="A56" s="11"/>
      <c r="B56" s="11"/>
      <c r="C56" s="11"/>
      <c r="D56" s="11"/>
      <c r="E56" s="11"/>
      <c r="F56" s="70"/>
      <c r="G56" s="11"/>
      <c r="H56" s="11"/>
      <c r="I56" s="11"/>
    </row>
    <row r="57" spans="1:9" s="1" customFormat="1" x14ac:dyDescent="0.2">
      <c r="A57" s="11"/>
      <c r="B57" s="11"/>
      <c r="C57" s="11"/>
      <c r="D57" s="11"/>
      <c r="E57" s="11"/>
      <c r="F57" s="70"/>
      <c r="G57" s="11"/>
      <c r="H57" s="11"/>
      <c r="I57" s="11"/>
    </row>
    <row r="58" spans="1:9" s="1" customFormat="1" x14ac:dyDescent="0.2">
      <c r="A58" s="11"/>
      <c r="B58" s="11"/>
      <c r="C58" s="11"/>
      <c r="D58" s="11"/>
      <c r="E58" s="11"/>
      <c r="F58" s="70"/>
      <c r="G58" s="11"/>
      <c r="H58" s="11"/>
      <c r="I58" s="11"/>
    </row>
    <row r="59" spans="1:9" s="1" customFormat="1" x14ac:dyDescent="0.2">
      <c r="A59" s="11"/>
      <c r="B59" s="11"/>
      <c r="C59" s="11"/>
      <c r="D59" s="11"/>
      <c r="E59" s="11"/>
      <c r="F59" s="70"/>
      <c r="G59" s="11"/>
      <c r="H59" s="11"/>
      <c r="I59" s="11"/>
    </row>
    <row r="60" spans="1:9" s="1" customFormat="1" x14ac:dyDescent="0.2">
      <c r="A60" s="11"/>
      <c r="B60" s="11"/>
      <c r="C60" s="11"/>
      <c r="D60" s="11"/>
      <c r="E60" s="11"/>
      <c r="F60" s="70"/>
      <c r="G60" s="11"/>
      <c r="H60" s="11"/>
      <c r="I60" s="11"/>
    </row>
    <row r="61" spans="1:9" s="1" customFormat="1" x14ac:dyDescent="0.2">
      <c r="A61" s="11"/>
      <c r="B61" s="11"/>
      <c r="C61" s="11"/>
      <c r="D61" s="11"/>
      <c r="E61" s="11"/>
      <c r="F61" s="70"/>
      <c r="G61" s="11"/>
      <c r="H61" s="11"/>
      <c r="I61" s="11"/>
    </row>
    <row r="62" spans="1:9" s="1" customFormat="1" x14ac:dyDescent="0.2">
      <c r="A62" s="11"/>
      <c r="B62" s="11"/>
      <c r="C62" s="11"/>
      <c r="D62" s="11"/>
      <c r="E62" s="11"/>
      <c r="F62" s="70"/>
      <c r="G62" s="11"/>
      <c r="H62" s="11"/>
      <c r="I62" s="11"/>
    </row>
    <row r="63" spans="1:9" s="1" customFormat="1" x14ac:dyDescent="0.2">
      <c r="A63" s="11"/>
      <c r="B63" s="11"/>
      <c r="C63" s="11"/>
      <c r="D63" s="11"/>
      <c r="E63" s="11"/>
      <c r="F63" s="70"/>
      <c r="G63" s="11"/>
      <c r="H63" s="11"/>
      <c r="I63" s="11"/>
    </row>
  </sheetData>
  <mergeCells count="11">
    <mergeCell ref="A21:A22"/>
    <mergeCell ref="B21:B22"/>
    <mergeCell ref="A7:A11"/>
    <mergeCell ref="B7:B11"/>
    <mergeCell ref="D1:J1"/>
    <mergeCell ref="B3:I3"/>
    <mergeCell ref="A4:A5"/>
    <mergeCell ref="B4:B5"/>
    <mergeCell ref="C4:C5"/>
    <mergeCell ref="D4:I4"/>
    <mergeCell ref="J4:J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4"/>
  <sheetViews>
    <sheetView tabSelected="1" view="pageBreakPreview" zoomScale="90" zoomScaleNormal="100" zoomScaleSheetLayoutView="90" workbookViewId="0">
      <selection sqref="A1:J16"/>
    </sheetView>
  </sheetViews>
  <sheetFormatPr defaultRowHeight="12.75" x14ac:dyDescent="0.2"/>
  <cols>
    <col min="1" max="1" width="8.28515625" customWidth="1"/>
    <col min="2" max="2" width="82.85546875" customWidth="1"/>
    <col min="3" max="3" width="37.28515625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47" ht="113.25" customHeight="1" x14ac:dyDescent="0.3">
      <c r="A1" s="77"/>
      <c r="B1" s="77"/>
      <c r="C1" s="77"/>
      <c r="D1" s="150" t="s">
        <v>201</v>
      </c>
      <c r="E1" s="150"/>
      <c r="F1" s="150"/>
      <c r="G1" s="150"/>
      <c r="H1" s="150"/>
      <c r="I1" s="150"/>
      <c r="J1" s="150"/>
      <c r="K1" s="82"/>
    </row>
    <row r="2" spans="1:47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47" ht="56.25" customHeight="1" x14ac:dyDescent="0.3">
      <c r="A3" s="78"/>
      <c r="B3" s="160" t="s">
        <v>174</v>
      </c>
      <c r="C3" s="161"/>
      <c r="D3" s="161"/>
      <c r="E3" s="161"/>
      <c r="F3" s="161"/>
      <c r="G3" s="161"/>
      <c r="H3" s="161"/>
      <c r="I3" s="161"/>
    </row>
    <row r="4" spans="1:47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47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47" ht="23.25" customHeight="1" x14ac:dyDescent="0.2">
      <c r="A6" s="116">
        <v>1</v>
      </c>
      <c r="B6" s="116">
        <v>2</v>
      </c>
      <c r="C6" s="116">
        <v>3</v>
      </c>
      <c r="D6" s="116">
        <v>4</v>
      </c>
      <c r="E6" s="116">
        <v>5</v>
      </c>
      <c r="F6" s="116">
        <v>6</v>
      </c>
      <c r="G6" s="116">
        <v>7</v>
      </c>
      <c r="H6" s="116">
        <v>8</v>
      </c>
      <c r="I6" s="116">
        <v>9</v>
      </c>
      <c r="J6" s="116">
        <v>10</v>
      </c>
    </row>
    <row r="7" spans="1:47" ht="21" customHeight="1" x14ac:dyDescent="0.2">
      <c r="A7" s="134">
        <v>5</v>
      </c>
      <c r="B7" s="142" t="s">
        <v>86</v>
      </c>
      <c r="C7" s="50" t="s">
        <v>63</v>
      </c>
      <c r="D7" s="88">
        <f>SUM(D8:D11)</f>
        <v>0</v>
      </c>
      <c r="E7" s="88">
        <f t="shared" ref="E7:H7" si="0">SUM(E8:E11)</f>
        <v>0</v>
      </c>
      <c r="F7" s="88">
        <f t="shared" si="0"/>
        <v>555.84</v>
      </c>
      <c r="G7" s="88">
        <f t="shared" si="0"/>
        <v>15646.1</v>
      </c>
      <c r="H7" s="88">
        <f t="shared" si="0"/>
        <v>0</v>
      </c>
      <c r="I7" s="88">
        <f>SUM(I8:I11)</f>
        <v>0</v>
      </c>
      <c r="J7" s="88">
        <f t="shared" ref="J7:J16" si="1">SUM(D7:I7)</f>
        <v>16201.94</v>
      </c>
    </row>
    <row r="8" spans="1:47" ht="21.75" customHeight="1" x14ac:dyDescent="0.2">
      <c r="A8" s="135"/>
      <c r="B8" s="143"/>
      <c r="C8" s="50" t="s">
        <v>61</v>
      </c>
      <c r="D8" s="88">
        <v>0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J8" s="88">
        <f t="shared" si="1"/>
        <v>0</v>
      </c>
    </row>
    <row r="9" spans="1:47" ht="21.75" customHeight="1" x14ac:dyDescent="0.2">
      <c r="A9" s="135"/>
      <c r="B9" s="143"/>
      <c r="C9" s="50" t="s">
        <v>62</v>
      </c>
      <c r="D9" s="88">
        <v>0</v>
      </c>
      <c r="E9" s="88">
        <v>0</v>
      </c>
      <c r="F9" s="88">
        <f>F16</f>
        <v>0</v>
      </c>
      <c r="G9" s="88">
        <f t="shared" ref="G9:I9" si="2">G16</f>
        <v>15520.931200000001</v>
      </c>
      <c r="H9" s="88">
        <f t="shared" si="2"/>
        <v>0</v>
      </c>
      <c r="I9" s="88">
        <f t="shared" si="2"/>
        <v>0</v>
      </c>
      <c r="J9" s="88">
        <f t="shared" si="1"/>
        <v>15520.931200000001</v>
      </c>
    </row>
    <row r="10" spans="1:47" ht="36.75" customHeight="1" x14ac:dyDescent="0.2">
      <c r="A10" s="135"/>
      <c r="B10" s="143"/>
      <c r="C10" s="50" t="s">
        <v>81</v>
      </c>
      <c r="D10" s="88">
        <f t="shared" ref="D10:E10" si="3">D15</f>
        <v>0</v>
      </c>
      <c r="E10" s="88">
        <f t="shared" si="3"/>
        <v>0</v>
      </c>
      <c r="F10" s="88">
        <f>F15</f>
        <v>555.84</v>
      </c>
      <c r="G10" s="88">
        <f t="shared" ref="G10:I10" si="4">G15</f>
        <v>125.1688</v>
      </c>
      <c r="H10" s="88">
        <f t="shared" si="4"/>
        <v>0</v>
      </c>
      <c r="I10" s="88">
        <f t="shared" si="4"/>
        <v>0</v>
      </c>
      <c r="J10" s="88">
        <f t="shared" si="1"/>
        <v>681.00880000000006</v>
      </c>
    </row>
    <row r="11" spans="1:47" ht="21" customHeight="1" x14ac:dyDescent="0.2">
      <c r="A11" s="141"/>
      <c r="B11" s="144"/>
      <c r="C11" s="50" t="s">
        <v>64</v>
      </c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f t="shared" si="1"/>
        <v>0</v>
      </c>
    </row>
    <row r="12" spans="1:47" s="6" customFormat="1" ht="20.25" customHeight="1" x14ac:dyDescent="0.2">
      <c r="A12" s="53" t="s">
        <v>90</v>
      </c>
      <c r="B12" s="2" t="s">
        <v>43</v>
      </c>
      <c r="C12" s="52"/>
      <c r="D12" s="85">
        <v>0</v>
      </c>
      <c r="E12" s="85">
        <v>0</v>
      </c>
      <c r="F12" s="86">
        <v>0</v>
      </c>
      <c r="G12" s="85">
        <v>0</v>
      </c>
      <c r="H12" s="85">
        <v>0</v>
      </c>
      <c r="I12" s="85">
        <v>0</v>
      </c>
      <c r="J12" s="85">
        <f t="shared" si="1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ht="26.25" customHeight="1" x14ac:dyDescent="0.2">
      <c r="A13" s="53" t="s">
        <v>13</v>
      </c>
      <c r="B13" s="2" t="s">
        <v>44</v>
      </c>
      <c r="C13" s="52"/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f t="shared" si="1"/>
        <v>0</v>
      </c>
    </row>
    <row r="14" spans="1:47" ht="24.75" customHeight="1" x14ac:dyDescent="0.2">
      <c r="A14" s="122" t="s">
        <v>6</v>
      </c>
      <c r="B14" s="2" t="s">
        <v>53</v>
      </c>
      <c r="C14" s="103"/>
      <c r="D14" s="85">
        <f t="shared" ref="D14:E14" si="5">D15+D16</f>
        <v>0</v>
      </c>
      <c r="E14" s="85">
        <f t="shared" si="5"/>
        <v>0</v>
      </c>
      <c r="F14" s="85">
        <f>F15+F16</f>
        <v>555.84</v>
      </c>
      <c r="G14" s="85">
        <f>G15+G16</f>
        <v>15646.1</v>
      </c>
      <c r="H14" s="85">
        <f t="shared" ref="H14:I14" si="6">H15+H16</f>
        <v>0</v>
      </c>
      <c r="I14" s="85">
        <f t="shared" si="6"/>
        <v>0</v>
      </c>
      <c r="J14" s="85">
        <f t="shared" si="1"/>
        <v>16201.94</v>
      </c>
    </row>
    <row r="15" spans="1:47" ht="39" customHeight="1" x14ac:dyDescent="0.2">
      <c r="A15" s="125" t="s">
        <v>2</v>
      </c>
      <c r="B15" s="127" t="s">
        <v>115</v>
      </c>
      <c r="C15" s="7" t="s">
        <v>81</v>
      </c>
      <c r="D15" s="85">
        <v>0</v>
      </c>
      <c r="E15" s="85">
        <v>0</v>
      </c>
      <c r="F15" s="85">
        <v>555.84</v>
      </c>
      <c r="G15" s="85">
        <v>125.1688</v>
      </c>
      <c r="H15" s="85">
        <v>0</v>
      </c>
      <c r="I15" s="85">
        <v>0</v>
      </c>
      <c r="J15" s="85">
        <f t="shared" si="1"/>
        <v>681.00880000000006</v>
      </c>
    </row>
    <row r="16" spans="1:47" ht="28.5" customHeight="1" x14ac:dyDescent="0.2">
      <c r="A16" s="126"/>
      <c r="B16" s="128"/>
      <c r="C16" s="7" t="s">
        <v>62</v>
      </c>
      <c r="D16" s="85">
        <v>0</v>
      </c>
      <c r="E16" s="85">
        <v>0</v>
      </c>
      <c r="F16" s="85">
        <v>0</v>
      </c>
      <c r="G16" s="85">
        <v>15520.931200000001</v>
      </c>
      <c r="H16" s="85">
        <v>0</v>
      </c>
      <c r="I16" s="85">
        <v>0</v>
      </c>
      <c r="J16" s="85">
        <f t="shared" si="1"/>
        <v>15520.931200000001</v>
      </c>
    </row>
    <row r="17" spans="1:9" s="1" customFormat="1" ht="15.75" x14ac:dyDescent="0.2">
      <c r="A17" s="19"/>
      <c r="B17" s="17"/>
      <c r="C17" s="17"/>
      <c r="D17" s="13"/>
      <c r="E17" s="15"/>
      <c r="F17" s="16"/>
      <c r="G17" s="16"/>
      <c r="H17" s="16"/>
      <c r="I17" s="16"/>
    </row>
    <row r="18" spans="1:9" s="1" customFormat="1" ht="27.75" customHeight="1" x14ac:dyDescent="0.2">
      <c r="A18" s="19"/>
      <c r="B18" s="17"/>
      <c r="C18" s="17"/>
      <c r="D18" s="13"/>
      <c r="E18" s="15"/>
      <c r="F18" s="16"/>
      <c r="G18" s="16"/>
      <c r="H18" s="16"/>
      <c r="I18" s="16"/>
    </row>
    <row r="19" spans="1:9" s="1" customFormat="1" ht="15.75" x14ac:dyDescent="0.2">
      <c r="A19" s="19"/>
      <c r="B19" s="18"/>
      <c r="C19" s="17"/>
      <c r="D19" s="13"/>
      <c r="E19" s="15"/>
      <c r="F19" s="14"/>
      <c r="G19" s="14"/>
      <c r="H19" s="14"/>
      <c r="I19" s="14"/>
    </row>
    <row r="20" spans="1:9" s="1" customFormat="1" ht="15.75" x14ac:dyDescent="0.2">
      <c r="A20" s="19"/>
      <c r="B20" s="18"/>
      <c r="C20" s="17"/>
      <c r="D20" s="14"/>
      <c r="E20" s="14"/>
      <c r="F20" s="14"/>
      <c r="G20" s="14"/>
      <c r="H20" s="14"/>
      <c r="I20" s="14"/>
    </row>
    <row r="21" spans="1:9" s="1" customFormat="1" ht="15.75" x14ac:dyDescent="0.2">
      <c r="A21" s="19"/>
      <c r="B21" s="17"/>
      <c r="C21" s="17"/>
      <c r="D21" s="13"/>
      <c r="E21" s="15"/>
      <c r="F21" s="16"/>
      <c r="G21" s="16"/>
      <c r="H21" s="16"/>
      <c r="I21" s="16"/>
    </row>
    <row r="22" spans="1:9" s="1" customFormat="1" ht="15.75" x14ac:dyDescent="0.2">
      <c r="A22" s="19"/>
      <c r="B22" s="17"/>
      <c r="C22" s="17"/>
      <c r="D22" s="13"/>
      <c r="E22" s="15"/>
      <c r="F22" s="16"/>
      <c r="G22" s="16"/>
      <c r="H22" s="16"/>
      <c r="I22" s="16"/>
    </row>
    <row r="23" spans="1:9" s="1" customFormat="1" ht="15.75" x14ac:dyDescent="0.2">
      <c r="A23" s="19"/>
      <c r="B23" s="18"/>
      <c r="C23" s="17"/>
      <c r="D23" s="14"/>
      <c r="E23" s="14"/>
      <c r="F23" s="14"/>
      <c r="G23" s="14"/>
      <c r="H23" s="14"/>
      <c r="I23" s="14"/>
    </row>
    <row r="24" spans="1:9" s="1" customFormat="1" ht="27.75" customHeight="1" x14ac:dyDescent="0.2">
      <c r="A24" s="19"/>
      <c r="B24" s="17"/>
      <c r="C24" s="17"/>
      <c r="D24" s="13"/>
      <c r="E24" s="15"/>
      <c r="F24" s="16"/>
      <c r="G24" s="16"/>
      <c r="H24" s="16"/>
      <c r="I24" s="16"/>
    </row>
    <row r="25" spans="1:9" s="1" customFormat="1" ht="24" customHeight="1" x14ac:dyDescent="0.2">
      <c r="A25" s="19"/>
      <c r="B25" s="17"/>
      <c r="C25" s="17"/>
      <c r="D25" s="13"/>
      <c r="E25" s="15"/>
      <c r="F25" s="16"/>
      <c r="G25" s="16"/>
      <c r="H25" s="16"/>
      <c r="I25" s="16"/>
    </row>
    <row r="26" spans="1:9" s="1" customFormat="1" ht="27" customHeight="1" x14ac:dyDescent="0.2">
      <c r="A26" s="19"/>
      <c r="B26" s="17"/>
      <c r="C26" s="17"/>
      <c r="D26" s="13"/>
      <c r="E26" s="15"/>
      <c r="F26" s="16"/>
      <c r="G26" s="16"/>
      <c r="H26" s="16"/>
      <c r="I26" s="16"/>
    </row>
    <row r="27" spans="1:9" s="1" customFormat="1" ht="15.75" x14ac:dyDescent="0.2">
      <c r="A27" s="19"/>
      <c r="B27" s="18"/>
      <c r="C27" s="17"/>
      <c r="D27" s="14"/>
      <c r="E27" s="14"/>
      <c r="F27" s="14"/>
      <c r="G27" s="14"/>
      <c r="H27" s="14"/>
      <c r="I27" s="14"/>
    </row>
    <row r="28" spans="1:9" s="1" customFormat="1" ht="15.75" x14ac:dyDescent="0.2">
      <c r="A28" s="19"/>
      <c r="B28" s="17"/>
      <c r="C28" s="17"/>
      <c r="D28" s="13"/>
      <c r="E28" s="15"/>
      <c r="F28" s="16"/>
      <c r="G28" s="16"/>
      <c r="H28" s="16"/>
      <c r="I28" s="16"/>
    </row>
    <row r="29" spans="1:9" s="1" customFormat="1" ht="15.75" x14ac:dyDescent="0.2">
      <c r="A29" s="19"/>
      <c r="B29" s="17"/>
      <c r="C29" s="17"/>
      <c r="D29" s="13"/>
      <c r="E29" s="15"/>
      <c r="F29" s="16"/>
      <c r="G29" s="16"/>
      <c r="H29" s="16"/>
      <c r="I29" s="16"/>
    </row>
    <row r="30" spans="1:9" s="1" customFormat="1" ht="24" customHeight="1" x14ac:dyDescent="0.2">
      <c r="A30" s="19"/>
      <c r="B30" s="17"/>
      <c r="C30" s="17"/>
      <c r="D30" s="13"/>
      <c r="E30" s="15"/>
      <c r="F30" s="16"/>
      <c r="G30" s="16"/>
      <c r="H30" s="16"/>
      <c r="I30" s="16"/>
    </row>
    <row r="31" spans="1:9" s="1" customFormat="1" ht="15.75" x14ac:dyDescent="0.2">
      <c r="A31" s="19"/>
      <c r="B31" s="18"/>
      <c r="C31" s="17"/>
      <c r="D31" s="13"/>
      <c r="E31" s="15"/>
      <c r="F31" s="14"/>
      <c r="G31" s="14"/>
      <c r="H31" s="14"/>
      <c r="I31" s="14"/>
    </row>
    <row r="32" spans="1:9" s="1" customFormat="1" ht="15.75" x14ac:dyDescent="0.2">
      <c r="A32" s="19"/>
      <c r="B32" s="18"/>
      <c r="C32" s="17"/>
      <c r="D32" s="13"/>
      <c r="E32" s="15"/>
      <c r="F32" s="14"/>
      <c r="G32" s="14"/>
      <c r="H32" s="14"/>
      <c r="I32" s="14"/>
    </row>
    <row r="33" spans="1:9" s="1" customFormat="1" ht="15.75" x14ac:dyDescent="0.2">
      <c r="A33" s="19"/>
      <c r="B33" s="18"/>
      <c r="C33" s="17"/>
      <c r="D33" s="14"/>
      <c r="E33" s="14"/>
      <c r="F33" s="14"/>
      <c r="G33" s="14"/>
      <c r="H33" s="14"/>
      <c r="I33" s="14"/>
    </row>
    <row r="34" spans="1:9" s="1" customFormat="1" ht="15.75" x14ac:dyDescent="0.2">
      <c r="A34" s="19"/>
      <c r="B34" s="17"/>
      <c r="C34" s="17"/>
      <c r="D34" s="13"/>
      <c r="E34" s="15"/>
      <c r="F34" s="16"/>
      <c r="G34" s="16"/>
      <c r="H34" s="16"/>
      <c r="I34" s="16"/>
    </row>
    <row r="35" spans="1:9" s="1" customFormat="1" ht="15.75" x14ac:dyDescent="0.2">
      <c r="A35" s="19"/>
      <c r="B35" s="17"/>
      <c r="C35" s="17"/>
      <c r="D35" s="13"/>
      <c r="E35" s="15"/>
      <c r="F35" s="16"/>
      <c r="G35" s="16"/>
      <c r="H35" s="16"/>
      <c r="I35" s="16"/>
    </row>
    <row r="36" spans="1:9" s="1" customFormat="1" ht="15.75" x14ac:dyDescent="0.2">
      <c r="A36" s="19"/>
      <c r="B36" s="17"/>
      <c r="C36" s="17"/>
      <c r="D36" s="13"/>
      <c r="E36" s="15"/>
      <c r="F36" s="16"/>
      <c r="G36" s="16"/>
      <c r="H36" s="16"/>
      <c r="I36" s="16"/>
    </row>
    <row r="37" spans="1:9" s="1" customFormat="1" ht="15.75" x14ac:dyDescent="0.2">
      <c r="A37" s="19"/>
      <c r="B37" s="17"/>
      <c r="C37" s="17"/>
      <c r="D37" s="13"/>
      <c r="E37" s="15"/>
      <c r="F37" s="16"/>
      <c r="G37" s="16"/>
      <c r="H37" s="16"/>
      <c r="I37" s="16"/>
    </row>
    <row r="38" spans="1:9" s="1" customFormat="1" ht="15.75" x14ac:dyDescent="0.2">
      <c r="A38" s="19"/>
      <c r="B38" s="17"/>
      <c r="C38" s="17"/>
      <c r="D38" s="13"/>
      <c r="E38" s="15"/>
      <c r="F38" s="16"/>
      <c r="G38" s="16"/>
      <c r="H38" s="16"/>
      <c r="I38" s="16"/>
    </row>
    <row r="39" spans="1:9" s="1" customFormat="1" ht="15.75" x14ac:dyDescent="0.2">
      <c r="A39" s="19"/>
      <c r="B39" s="17"/>
      <c r="C39" s="17"/>
      <c r="D39" s="13"/>
      <c r="E39" s="15"/>
      <c r="F39" s="16"/>
      <c r="G39" s="16"/>
      <c r="H39" s="16"/>
      <c r="I39" s="16"/>
    </row>
    <row r="40" spans="1:9" s="1" customFormat="1" ht="15.75" x14ac:dyDescent="0.2">
      <c r="A40" s="19"/>
      <c r="B40" s="17"/>
      <c r="C40" s="17"/>
      <c r="D40" s="13"/>
      <c r="E40" s="15"/>
      <c r="F40" s="16"/>
      <c r="G40" s="16"/>
      <c r="H40" s="16"/>
      <c r="I40" s="16"/>
    </row>
    <row r="41" spans="1:9" s="1" customFormat="1" ht="48.75" customHeight="1" x14ac:dyDescent="0.2">
      <c r="A41" s="19"/>
      <c r="B41" s="17"/>
      <c r="C41" s="17"/>
      <c r="D41" s="13"/>
      <c r="E41" s="15"/>
      <c r="F41" s="16"/>
      <c r="G41" s="16"/>
      <c r="H41" s="16"/>
      <c r="I41" s="16"/>
    </row>
    <row r="42" spans="1:9" s="1" customFormat="1" ht="15.75" x14ac:dyDescent="0.2">
      <c r="A42" s="19"/>
      <c r="B42" s="18"/>
      <c r="C42" s="17"/>
      <c r="D42" s="14"/>
      <c r="E42" s="14"/>
      <c r="F42" s="14"/>
      <c r="G42" s="14"/>
      <c r="H42" s="14"/>
      <c r="I42" s="14"/>
    </row>
    <row r="43" spans="1:9" s="1" customFormat="1" ht="15.75" x14ac:dyDescent="0.2">
      <c r="A43" s="19"/>
      <c r="B43" s="17"/>
      <c r="C43" s="17"/>
      <c r="D43" s="13"/>
      <c r="E43" s="15"/>
      <c r="F43" s="16"/>
      <c r="G43" s="16"/>
      <c r="H43" s="16"/>
      <c r="I43" s="16"/>
    </row>
    <row r="44" spans="1:9" s="1" customFormat="1" ht="15.75" x14ac:dyDescent="0.2">
      <c r="A44" s="19"/>
      <c r="B44" s="17"/>
      <c r="C44" s="17"/>
      <c r="D44" s="13"/>
      <c r="E44" s="15"/>
      <c r="F44" s="16"/>
      <c r="G44" s="16"/>
      <c r="H44" s="16"/>
      <c r="I44" s="16"/>
    </row>
    <row r="45" spans="1:9" s="1" customFormat="1" ht="15.75" x14ac:dyDescent="0.2">
      <c r="A45" s="19"/>
      <c r="B45" s="17"/>
      <c r="C45" s="17"/>
      <c r="D45" s="13"/>
      <c r="E45" s="15"/>
      <c r="F45" s="16"/>
      <c r="G45" s="16"/>
      <c r="H45" s="16"/>
      <c r="I45" s="16"/>
    </row>
    <row r="46" spans="1:9" s="1" customFormat="1" ht="34.5" customHeight="1" x14ac:dyDescent="0.2">
      <c r="A46" s="19"/>
      <c r="B46" s="17"/>
      <c r="C46" s="17"/>
      <c r="D46" s="13"/>
      <c r="E46" s="15"/>
      <c r="F46" s="16"/>
      <c r="G46" s="16"/>
      <c r="H46" s="16"/>
      <c r="I46" s="16"/>
    </row>
    <row r="47" spans="1:9" s="1" customFormat="1" ht="15.75" x14ac:dyDescent="0.2">
      <c r="A47" s="19"/>
      <c r="B47" s="17"/>
      <c r="C47" s="17"/>
      <c r="D47" s="13"/>
      <c r="E47" s="15"/>
      <c r="F47" s="16"/>
      <c r="G47" s="16"/>
      <c r="H47" s="16"/>
      <c r="I47" s="16"/>
    </row>
    <row r="48" spans="1:9" s="1" customFormat="1" ht="15.75" x14ac:dyDescent="0.2">
      <c r="A48" s="19"/>
      <c r="B48" s="17"/>
      <c r="C48" s="17"/>
      <c r="D48" s="13"/>
      <c r="E48" s="15"/>
      <c r="F48" s="16"/>
      <c r="G48" s="16"/>
      <c r="H48" s="16"/>
      <c r="I48" s="16"/>
    </row>
    <row r="49" spans="1:9" s="1" customFormat="1" ht="26.25" customHeight="1" x14ac:dyDescent="0.2">
      <c r="A49" s="19"/>
      <c r="B49" s="17"/>
      <c r="C49" s="17"/>
      <c r="D49" s="13"/>
      <c r="E49" s="15"/>
      <c r="F49" s="16"/>
      <c r="G49" s="16"/>
      <c r="H49" s="16"/>
      <c r="I49" s="16"/>
    </row>
    <row r="50" spans="1:9" s="1" customFormat="1" ht="27" customHeight="1" x14ac:dyDescent="0.2">
      <c r="A50" s="19"/>
      <c r="B50" s="17"/>
      <c r="C50" s="17"/>
      <c r="D50" s="13"/>
      <c r="E50" s="15"/>
      <c r="F50" s="16"/>
      <c r="G50" s="16"/>
      <c r="H50" s="16"/>
      <c r="I50" s="16"/>
    </row>
    <row r="51" spans="1:9" s="1" customFormat="1" ht="26.25" customHeight="1" x14ac:dyDescent="0.2">
      <c r="A51" s="19"/>
      <c r="B51" s="17"/>
      <c r="C51" s="17"/>
      <c r="D51" s="13"/>
      <c r="E51" s="15"/>
      <c r="F51" s="16"/>
      <c r="G51" s="16"/>
      <c r="H51" s="16"/>
      <c r="I51" s="16"/>
    </row>
    <row r="52" spans="1:9" s="1" customFormat="1" ht="24.75" customHeight="1" x14ac:dyDescent="0.2">
      <c r="A52" s="19"/>
      <c r="B52" s="17"/>
      <c r="C52" s="17"/>
      <c r="D52" s="13"/>
      <c r="E52" s="15"/>
      <c r="F52" s="16"/>
      <c r="G52" s="16"/>
      <c r="H52" s="16"/>
      <c r="I52" s="16"/>
    </row>
    <row r="53" spans="1:9" s="1" customFormat="1" ht="26.25" customHeight="1" x14ac:dyDescent="0.2">
      <c r="A53" s="19"/>
      <c r="B53" s="17"/>
      <c r="C53" s="17"/>
      <c r="D53" s="13"/>
      <c r="E53" s="15"/>
      <c r="F53" s="16"/>
      <c r="G53" s="16"/>
      <c r="H53" s="16"/>
      <c r="I53" s="16"/>
    </row>
    <row r="54" spans="1:9" s="1" customFormat="1" ht="50.25" customHeight="1" x14ac:dyDescent="0.2">
      <c r="A54" s="19"/>
      <c r="B54" s="17"/>
      <c r="C54" s="17"/>
      <c r="D54" s="13"/>
      <c r="E54" s="15"/>
      <c r="F54" s="16"/>
      <c r="G54" s="16"/>
      <c r="H54" s="16"/>
      <c r="I54" s="16"/>
    </row>
    <row r="55" spans="1:9" s="1" customFormat="1" ht="21.75" customHeight="1" x14ac:dyDescent="0.2">
      <c r="A55" s="19"/>
      <c r="B55" s="17"/>
      <c r="C55" s="17"/>
      <c r="D55" s="13"/>
      <c r="E55" s="15"/>
      <c r="F55" s="16"/>
      <c r="G55" s="16"/>
      <c r="H55" s="16"/>
      <c r="I55" s="16"/>
    </row>
    <row r="56" spans="1:9" s="1" customFormat="1" ht="15.75" x14ac:dyDescent="0.2">
      <c r="A56" s="19"/>
      <c r="B56" s="18"/>
      <c r="C56" s="17"/>
      <c r="D56" s="14"/>
      <c r="E56" s="14"/>
      <c r="F56" s="14"/>
      <c r="G56" s="14"/>
      <c r="H56" s="14"/>
      <c r="I56" s="14"/>
    </row>
    <row r="57" spans="1:9" s="1" customFormat="1" ht="15.75" x14ac:dyDescent="0.2">
      <c r="A57" s="20"/>
      <c r="B57" s="17"/>
      <c r="C57" s="17"/>
      <c r="D57" s="13"/>
      <c r="E57" s="15"/>
      <c r="F57" s="16"/>
      <c r="G57" s="16"/>
      <c r="H57" s="16"/>
      <c r="I57" s="16"/>
    </row>
    <row r="58" spans="1:9" s="1" customFormat="1" ht="15.75" x14ac:dyDescent="0.2">
      <c r="A58" s="20"/>
      <c r="B58" s="17"/>
      <c r="C58" s="17"/>
      <c r="D58" s="13"/>
      <c r="E58" s="15"/>
      <c r="F58" s="16"/>
      <c r="G58" s="16"/>
      <c r="H58" s="16"/>
      <c r="I58" s="16"/>
    </row>
    <row r="59" spans="1:9" s="1" customFormat="1" ht="114.75" customHeight="1" x14ac:dyDescent="0.2">
      <c r="A59" s="20"/>
      <c r="B59" s="17"/>
      <c r="C59" s="17"/>
      <c r="D59" s="13"/>
      <c r="E59" s="15"/>
      <c r="F59" s="16"/>
      <c r="G59" s="16"/>
      <c r="H59" s="16"/>
      <c r="I59" s="16"/>
    </row>
    <row r="60" spans="1:9" s="1" customFormat="1" ht="15.75" x14ac:dyDescent="0.2">
      <c r="A60" s="20"/>
      <c r="B60" s="17"/>
      <c r="C60" s="17"/>
      <c r="D60" s="13"/>
      <c r="E60" s="15"/>
      <c r="F60" s="16"/>
      <c r="G60" s="16"/>
      <c r="H60" s="16"/>
      <c r="I60" s="16"/>
    </row>
    <row r="61" spans="1:9" s="1" customFormat="1" ht="26.25" customHeight="1" x14ac:dyDescent="0.25">
      <c r="A61" s="21"/>
      <c r="B61" s="22"/>
      <c r="C61" s="22"/>
      <c r="D61" s="23"/>
      <c r="E61" s="23"/>
      <c r="F61" s="62"/>
      <c r="G61" s="23"/>
      <c r="H61" s="23"/>
      <c r="I61" s="23"/>
    </row>
    <row r="62" spans="1:9" s="1" customFormat="1" ht="51" customHeight="1" x14ac:dyDescent="0.25">
      <c r="A62" s="24"/>
      <c r="B62" s="25"/>
      <c r="C62" s="26"/>
      <c r="D62" s="27"/>
      <c r="E62" s="28"/>
      <c r="F62" s="63"/>
      <c r="G62" s="27"/>
      <c r="H62" s="27"/>
      <c r="I62" s="27"/>
    </row>
    <row r="63" spans="1:9" s="1" customFormat="1" ht="176.25" customHeight="1" x14ac:dyDescent="0.2">
      <c r="A63" s="3"/>
      <c r="B63" s="8"/>
      <c r="C63" s="3"/>
      <c r="D63" s="13"/>
      <c r="E63" s="10"/>
      <c r="F63" s="16"/>
      <c r="G63" s="9"/>
      <c r="H63" s="9"/>
      <c r="I63" s="9"/>
    </row>
    <row r="64" spans="1:9" s="1" customFormat="1" ht="170.25" customHeight="1" x14ac:dyDescent="0.2">
      <c r="A64" s="3"/>
      <c r="B64" s="8"/>
      <c r="C64" s="3"/>
      <c r="D64" s="13"/>
      <c r="E64" s="10"/>
      <c r="F64" s="13"/>
      <c r="G64" s="13"/>
      <c r="H64" s="13"/>
      <c r="I64" s="13"/>
    </row>
    <row r="65" spans="1:9" s="1" customFormat="1" ht="15.75" x14ac:dyDescent="0.2">
      <c r="A65" s="3"/>
      <c r="B65" s="8"/>
      <c r="C65" s="3"/>
      <c r="D65" s="29"/>
      <c r="E65" s="29"/>
      <c r="F65" s="64"/>
      <c r="G65" s="29"/>
      <c r="H65" s="29"/>
      <c r="I65" s="29"/>
    </row>
    <row r="66" spans="1:9" s="1" customFormat="1" ht="15.75" x14ac:dyDescent="0.2">
      <c r="A66" s="3"/>
      <c r="B66" s="8"/>
      <c r="C66" s="3"/>
      <c r="D66" s="13"/>
      <c r="E66" s="10"/>
      <c r="F66" s="64"/>
      <c r="G66" s="29"/>
      <c r="H66" s="29"/>
      <c r="I66" s="29"/>
    </row>
    <row r="67" spans="1:9" s="1" customFormat="1" ht="15.75" x14ac:dyDescent="0.2">
      <c r="A67" s="3"/>
      <c r="B67" s="8"/>
      <c r="C67" s="3"/>
      <c r="D67" s="13"/>
      <c r="E67" s="10"/>
      <c r="F67" s="64"/>
      <c r="G67" s="29"/>
      <c r="H67" s="29"/>
      <c r="I67" s="29"/>
    </row>
    <row r="68" spans="1:9" s="1" customFormat="1" ht="15.75" x14ac:dyDescent="0.2">
      <c r="A68" s="3"/>
      <c r="B68" s="8"/>
      <c r="C68" s="3"/>
      <c r="D68" s="13"/>
      <c r="E68" s="10"/>
      <c r="F68" s="64"/>
      <c r="G68" s="29"/>
      <c r="H68" s="29"/>
      <c r="I68" s="29"/>
    </row>
    <row r="69" spans="1:9" s="1" customFormat="1" ht="23.25" customHeight="1" x14ac:dyDescent="0.2">
      <c r="A69" s="4"/>
      <c r="B69" s="4"/>
      <c r="C69" s="4"/>
      <c r="D69" s="12"/>
      <c r="E69" s="12"/>
      <c r="F69" s="14"/>
      <c r="G69" s="12"/>
      <c r="H69" s="12"/>
      <c r="I69" s="12"/>
    </row>
    <row r="70" spans="1:9" s="1" customFormat="1" ht="98.25" customHeight="1" x14ac:dyDescent="0.2">
      <c r="A70" s="30"/>
      <c r="B70" s="8"/>
      <c r="C70" s="3"/>
      <c r="D70" s="13"/>
      <c r="E70" s="10"/>
      <c r="F70" s="16"/>
      <c r="G70" s="9"/>
      <c r="H70" s="9"/>
      <c r="I70" s="9"/>
    </row>
    <row r="71" spans="1:9" s="1" customFormat="1" ht="15.75" x14ac:dyDescent="0.2">
      <c r="A71" s="3"/>
      <c r="B71" s="8"/>
      <c r="C71" s="3"/>
      <c r="D71" s="13"/>
      <c r="E71" s="10"/>
      <c r="F71" s="16"/>
      <c r="G71" s="9"/>
      <c r="H71" s="9"/>
      <c r="I71" s="9"/>
    </row>
    <row r="72" spans="1:9" s="1" customFormat="1" ht="93" customHeight="1" x14ac:dyDescent="0.2">
      <c r="A72" s="3"/>
      <c r="B72" s="8"/>
      <c r="C72" s="3"/>
      <c r="D72" s="13"/>
      <c r="E72" s="10"/>
      <c r="F72" s="16"/>
      <c r="G72" s="9"/>
      <c r="H72" s="9"/>
      <c r="I72" s="9"/>
    </row>
    <row r="73" spans="1:9" s="1" customFormat="1" ht="67.5" customHeight="1" x14ac:dyDescent="0.2">
      <c r="A73" s="3"/>
      <c r="B73" s="8"/>
      <c r="C73" s="3"/>
      <c r="D73" s="13"/>
      <c r="E73" s="10"/>
      <c r="F73" s="16"/>
      <c r="G73" s="9"/>
      <c r="H73" s="9"/>
      <c r="I73" s="9"/>
    </row>
    <row r="74" spans="1:9" s="1" customFormat="1" ht="21" customHeight="1" x14ac:dyDescent="0.2">
      <c r="A74" s="4"/>
      <c r="B74" s="4"/>
      <c r="C74" s="4"/>
      <c r="D74" s="12"/>
      <c r="E74" s="12"/>
      <c r="F74" s="14"/>
      <c r="G74" s="12"/>
      <c r="H74" s="12"/>
      <c r="I74" s="12"/>
    </row>
    <row r="75" spans="1:9" s="1" customFormat="1" ht="40.5" customHeight="1" x14ac:dyDescent="0.2">
      <c r="A75" s="24"/>
      <c r="B75" s="24"/>
      <c r="C75" s="31"/>
      <c r="D75" s="5"/>
      <c r="E75" s="32"/>
      <c r="F75" s="65"/>
      <c r="G75" s="5"/>
      <c r="H75" s="5"/>
      <c r="I75" s="5"/>
    </row>
    <row r="76" spans="1:9" s="1" customFormat="1" ht="53.25" customHeight="1" x14ac:dyDescent="0.2">
      <c r="A76" s="3"/>
      <c r="B76" s="8"/>
      <c r="C76" s="3"/>
      <c r="D76" s="13"/>
      <c r="E76" s="10"/>
      <c r="F76" s="66"/>
      <c r="G76" s="33"/>
      <c r="H76" s="33"/>
      <c r="I76" s="33"/>
    </row>
    <row r="77" spans="1:9" s="1" customFormat="1" ht="69.75" customHeight="1" x14ac:dyDescent="0.2">
      <c r="A77" s="3"/>
      <c r="B77" s="8"/>
      <c r="C77" s="3"/>
      <c r="D77" s="33"/>
      <c r="E77" s="10"/>
      <c r="F77" s="66"/>
      <c r="G77" s="33"/>
      <c r="H77" s="33"/>
      <c r="I77" s="33"/>
    </row>
    <row r="78" spans="1:9" s="1" customFormat="1" ht="91.5" customHeight="1" x14ac:dyDescent="0.2">
      <c r="A78" s="3"/>
      <c r="B78" s="8"/>
      <c r="C78" s="3"/>
      <c r="D78" s="13"/>
      <c r="E78" s="10"/>
      <c r="F78" s="66"/>
      <c r="G78" s="33"/>
      <c r="H78" s="33"/>
      <c r="I78" s="33"/>
    </row>
    <row r="79" spans="1:9" s="1" customFormat="1" ht="150" customHeight="1" x14ac:dyDescent="0.2">
      <c r="A79" s="3"/>
      <c r="B79" s="8"/>
      <c r="C79" s="3"/>
      <c r="D79" s="33"/>
      <c r="E79" s="10"/>
      <c r="F79" s="66"/>
      <c r="G79" s="33"/>
      <c r="H79" s="33"/>
      <c r="I79" s="33"/>
    </row>
    <row r="80" spans="1:9" s="1" customFormat="1" ht="21.75" customHeight="1" x14ac:dyDescent="0.2">
      <c r="A80" s="3"/>
      <c r="B80" s="4"/>
      <c r="C80" s="3"/>
      <c r="D80" s="5"/>
      <c r="E80" s="5"/>
      <c r="F80" s="65"/>
      <c r="G80" s="5"/>
      <c r="H80" s="5"/>
      <c r="I80" s="5"/>
    </row>
    <row r="81" spans="1:9" s="1" customFormat="1" ht="12" customHeight="1" x14ac:dyDescent="0.2">
      <c r="A81" s="3"/>
      <c r="B81" s="4"/>
      <c r="C81" s="3"/>
      <c r="D81" s="5"/>
      <c r="E81" s="5"/>
      <c r="F81" s="65"/>
      <c r="G81" s="5"/>
      <c r="H81" s="5"/>
      <c r="I81" s="5"/>
    </row>
    <row r="82" spans="1:9" s="1" customFormat="1" ht="8.25" customHeight="1" x14ac:dyDescent="0.2">
      <c r="A82" s="3"/>
      <c r="B82" s="4"/>
      <c r="C82" s="3"/>
      <c r="D82" s="5"/>
      <c r="E82" s="5"/>
      <c r="F82" s="65"/>
      <c r="G82" s="5"/>
      <c r="H82" s="5"/>
      <c r="I82" s="5"/>
    </row>
    <row r="83" spans="1:9" s="1" customFormat="1" ht="33.75" customHeight="1" x14ac:dyDescent="0.2">
      <c r="A83" s="34"/>
      <c r="B83" s="35"/>
      <c r="C83" s="36"/>
      <c r="D83" s="37"/>
      <c r="E83" s="38"/>
      <c r="F83" s="13"/>
      <c r="G83" s="37"/>
      <c r="H83" s="37"/>
      <c r="I83" s="37"/>
    </row>
    <row r="84" spans="1:9" s="1" customFormat="1" ht="15.75" x14ac:dyDescent="0.2">
      <c r="A84" s="3"/>
      <c r="B84" s="8"/>
      <c r="C84" s="3"/>
      <c r="D84" s="13"/>
      <c r="E84" s="10"/>
      <c r="F84" s="66"/>
      <c r="G84" s="33"/>
      <c r="H84" s="33"/>
      <c r="I84" s="33"/>
    </row>
    <row r="85" spans="1:9" s="1" customFormat="1" ht="64.5" customHeight="1" x14ac:dyDescent="0.2">
      <c r="A85" s="3"/>
      <c r="B85" s="8"/>
      <c r="C85" s="3"/>
      <c r="D85" s="13"/>
      <c r="E85" s="10"/>
      <c r="F85" s="66"/>
      <c r="G85" s="33"/>
      <c r="H85" s="33"/>
      <c r="I85" s="33"/>
    </row>
    <row r="86" spans="1:9" s="1" customFormat="1" ht="18" customHeight="1" x14ac:dyDescent="0.2">
      <c r="A86" s="3"/>
      <c r="B86" s="4"/>
      <c r="C86" s="3"/>
      <c r="D86" s="5"/>
      <c r="E86" s="10"/>
      <c r="F86" s="65"/>
      <c r="G86" s="5"/>
      <c r="H86" s="5"/>
      <c r="I86" s="5"/>
    </row>
    <row r="87" spans="1:9" s="1" customFormat="1" ht="15.75" x14ac:dyDescent="0.2">
      <c r="A87" s="4"/>
      <c r="B87" s="4"/>
      <c r="C87" s="4"/>
      <c r="D87" s="39"/>
      <c r="E87" s="39"/>
      <c r="F87" s="39"/>
      <c r="G87" s="39"/>
      <c r="H87" s="39"/>
      <c r="I87" s="39"/>
    </row>
    <row r="88" spans="1:9" s="1" customFormat="1" x14ac:dyDescent="0.2">
      <c r="A88" s="40"/>
      <c r="B88" s="41"/>
      <c r="C88" s="40"/>
      <c r="D88" s="42"/>
      <c r="E88" s="42"/>
      <c r="F88" s="67"/>
      <c r="G88" s="42"/>
      <c r="H88" s="42"/>
      <c r="I88" s="42"/>
    </row>
    <row r="89" spans="1:9" s="1" customFormat="1" x14ac:dyDescent="0.2">
      <c r="A89" s="40"/>
      <c r="B89" s="40"/>
      <c r="C89" s="40"/>
      <c r="D89" s="43"/>
      <c r="E89" s="44"/>
      <c r="F89" s="68"/>
      <c r="G89" s="43"/>
      <c r="H89" s="43"/>
      <c r="I89" s="43"/>
    </row>
    <row r="90" spans="1:9" s="1" customFormat="1" x14ac:dyDescent="0.2">
      <c r="A90" s="40"/>
      <c r="B90" s="40"/>
      <c r="C90" s="40"/>
      <c r="D90" s="44"/>
      <c r="E90" s="44"/>
      <c r="F90" s="69"/>
      <c r="G90" s="44"/>
      <c r="H90" s="44"/>
      <c r="I90" s="44"/>
    </row>
    <row r="91" spans="1:9" s="1" customFormat="1" ht="15.75" x14ac:dyDescent="0.25">
      <c r="A91" s="45"/>
      <c r="B91" s="46"/>
      <c r="C91" s="46"/>
      <c r="D91" s="44"/>
      <c r="E91" s="44"/>
      <c r="F91" s="69"/>
      <c r="G91" s="44"/>
      <c r="H91" s="44"/>
      <c r="I91" s="44"/>
    </row>
    <row r="92" spans="1:9" s="1" customFormat="1" x14ac:dyDescent="0.2">
      <c r="A92" s="11"/>
      <c r="B92" s="11"/>
      <c r="C92" s="11"/>
      <c r="D92" s="11"/>
      <c r="E92" s="11"/>
      <c r="F92" s="70"/>
      <c r="G92" s="11"/>
      <c r="H92" s="11"/>
      <c r="I92" s="11"/>
    </row>
    <row r="93" spans="1:9" s="1" customFormat="1" x14ac:dyDescent="0.2">
      <c r="A93" s="11"/>
      <c r="B93" s="11"/>
      <c r="C93" s="11"/>
      <c r="D93" s="11"/>
      <c r="E93" s="11"/>
      <c r="F93" s="70"/>
      <c r="G93" s="11"/>
      <c r="H93" s="11"/>
      <c r="I93" s="11"/>
    </row>
    <row r="94" spans="1:9" s="1" customFormat="1" x14ac:dyDescent="0.2">
      <c r="A94" s="11"/>
      <c r="B94" s="11"/>
      <c r="C94" s="11"/>
      <c r="D94" s="11"/>
      <c r="E94" s="11"/>
      <c r="F94" s="70"/>
      <c r="G94" s="11"/>
      <c r="H94" s="11"/>
      <c r="I94" s="11"/>
    </row>
    <row r="95" spans="1:9" s="1" customFormat="1" x14ac:dyDescent="0.2">
      <c r="A95" s="11"/>
      <c r="B95" s="11"/>
      <c r="C95" s="11"/>
      <c r="D95" s="11"/>
      <c r="E95" s="11"/>
      <c r="F95" s="70"/>
      <c r="G95" s="11"/>
      <c r="H95" s="11"/>
      <c r="I95" s="11"/>
    </row>
    <row r="96" spans="1:9" s="1" customFormat="1" x14ac:dyDescent="0.2">
      <c r="A96" s="11"/>
      <c r="B96" s="11"/>
      <c r="C96" s="11"/>
      <c r="D96" s="11"/>
      <c r="E96" s="11"/>
      <c r="F96" s="70"/>
      <c r="G96" s="11"/>
      <c r="H96" s="11"/>
      <c r="I96" s="11"/>
    </row>
    <row r="97" spans="1:9" s="1" customFormat="1" x14ac:dyDescent="0.2">
      <c r="A97" s="11"/>
      <c r="B97" s="11"/>
      <c r="C97" s="11"/>
      <c r="D97" s="11"/>
      <c r="E97" s="11"/>
      <c r="F97" s="70"/>
      <c r="G97" s="11"/>
      <c r="H97" s="11"/>
      <c r="I97" s="11"/>
    </row>
    <row r="98" spans="1:9" s="1" customFormat="1" x14ac:dyDescent="0.2">
      <c r="A98" s="11"/>
      <c r="B98" s="11"/>
      <c r="C98" s="11"/>
      <c r="D98" s="11"/>
      <c r="E98" s="11"/>
      <c r="F98" s="70"/>
      <c r="G98" s="11"/>
      <c r="H98" s="11"/>
      <c r="I98" s="11"/>
    </row>
    <row r="99" spans="1:9" s="1" customFormat="1" x14ac:dyDescent="0.2">
      <c r="A99" s="11"/>
      <c r="B99" s="11"/>
      <c r="C99" s="11"/>
      <c r="D99" s="11"/>
      <c r="E99" s="11"/>
      <c r="F99" s="70"/>
      <c r="G99" s="11"/>
      <c r="H99" s="11"/>
      <c r="I99" s="11"/>
    </row>
    <row r="100" spans="1:9" s="1" customFormat="1" x14ac:dyDescent="0.2">
      <c r="A100" s="11"/>
      <c r="B100" s="11"/>
      <c r="C100" s="11"/>
      <c r="D100" s="11"/>
      <c r="E100" s="11"/>
      <c r="F100" s="70"/>
      <c r="G100" s="11"/>
      <c r="H100" s="11"/>
      <c r="I100" s="11"/>
    </row>
    <row r="101" spans="1:9" s="1" customFormat="1" x14ac:dyDescent="0.2">
      <c r="A101" s="11"/>
      <c r="B101" s="11"/>
      <c r="C101" s="11"/>
      <c r="D101" s="11"/>
      <c r="E101" s="11"/>
      <c r="F101" s="70"/>
      <c r="G101" s="11"/>
      <c r="H101" s="11"/>
      <c r="I101" s="11"/>
    </row>
    <row r="102" spans="1:9" s="1" customFormat="1" x14ac:dyDescent="0.2">
      <c r="A102" s="11"/>
      <c r="B102" s="11"/>
      <c r="C102" s="11"/>
      <c r="D102" s="11"/>
      <c r="E102" s="11"/>
      <c r="F102" s="70"/>
      <c r="G102" s="11"/>
      <c r="H102" s="11"/>
      <c r="I102" s="11"/>
    </row>
    <row r="103" spans="1:9" s="1" customFormat="1" x14ac:dyDescent="0.2">
      <c r="A103" s="11"/>
      <c r="B103" s="11"/>
      <c r="C103" s="11"/>
      <c r="D103" s="11"/>
      <c r="E103" s="11"/>
      <c r="F103" s="70"/>
      <c r="G103" s="11"/>
      <c r="H103" s="11"/>
      <c r="I103" s="11"/>
    </row>
    <row r="104" spans="1:9" s="1" customFormat="1" x14ac:dyDescent="0.2">
      <c r="A104" s="11"/>
      <c r="B104" s="11"/>
      <c r="C104" s="11"/>
      <c r="D104" s="11"/>
      <c r="E104" s="11"/>
      <c r="F104" s="70"/>
      <c r="G104" s="11"/>
      <c r="H104" s="11"/>
      <c r="I104" s="11"/>
    </row>
  </sheetData>
  <mergeCells count="11">
    <mergeCell ref="A15:A16"/>
    <mergeCell ref="B15:B16"/>
    <mergeCell ref="A7:A11"/>
    <mergeCell ref="B7:B11"/>
    <mergeCell ref="D1:J1"/>
    <mergeCell ref="B3:I3"/>
    <mergeCell ref="A4:A5"/>
    <mergeCell ref="B4:B5"/>
    <mergeCell ref="C4:C5"/>
    <mergeCell ref="D4:I4"/>
    <mergeCell ref="J4:J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9"/>
  <sheetViews>
    <sheetView view="pageBreakPreview" zoomScale="90" zoomScaleNormal="100" zoomScaleSheetLayoutView="90" workbookViewId="0">
      <selection activeCell="D1" sqref="D1:J1"/>
    </sheetView>
  </sheetViews>
  <sheetFormatPr defaultRowHeight="12.75" x14ac:dyDescent="0.2"/>
  <cols>
    <col min="1" max="1" width="8.28515625" customWidth="1"/>
    <col min="2" max="2" width="82.85546875" customWidth="1"/>
    <col min="3" max="3" width="38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11" ht="113.25" customHeight="1" x14ac:dyDescent="0.3">
      <c r="A1" s="77"/>
      <c r="B1" s="77"/>
      <c r="C1" s="77"/>
      <c r="D1" s="150" t="s">
        <v>189</v>
      </c>
      <c r="E1" s="150"/>
      <c r="F1" s="150"/>
      <c r="G1" s="150"/>
      <c r="H1" s="150"/>
      <c r="I1" s="150"/>
      <c r="J1" s="150"/>
      <c r="K1" s="82"/>
    </row>
    <row r="2" spans="1:1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11" ht="56.25" customHeight="1" x14ac:dyDescent="0.3">
      <c r="A3" s="78"/>
      <c r="B3" s="160" t="s">
        <v>175</v>
      </c>
      <c r="C3" s="161"/>
      <c r="D3" s="161"/>
      <c r="E3" s="161"/>
      <c r="F3" s="161"/>
      <c r="G3" s="161"/>
      <c r="H3" s="161"/>
      <c r="I3" s="161"/>
    </row>
    <row r="4" spans="1:11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11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11" ht="23.25" customHeight="1" x14ac:dyDescent="0.2">
      <c r="A6" s="102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02">
        <v>7</v>
      </c>
      <c r="H6" s="102">
        <v>8</v>
      </c>
      <c r="I6" s="102">
        <v>9</v>
      </c>
      <c r="J6" s="102">
        <v>10</v>
      </c>
    </row>
    <row r="7" spans="1:11" s="1" customFormat="1" ht="21.75" customHeight="1" x14ac:dyDescent="0.2">
      <c r="A7" s="134"/>
      <c r="B7" s="138" t="s">
        <v>87</v>
      </c>
      <c r="C7" s="50" t="s">
        <v>63</v>
      </c>
      <c r="D7" s="88">
        <f>SUM(D8:D11)</f>
        <v>7652.4999999999991</v>
      </c>
      <c r="E7" s="88">
        <f t="shared" ref="E7:I7" si="0">SUM(E8:E11)</f>
        <v>4517.67</v>
      </c>
      <c r="F7" s="88">
        <f t="shared" si="0"/>
        <v>8352.1016200000013</v>
      </c>
      <c r="G7" s="88">
        <f t="shared" si="0"/>
        <v>7892.72</v>
      </c>
      <c r="H7" s="88">
        <f t="shared" si="0"/>
        <v>7892.72</v>
      </c>
      <c r="I7" s="88">
        <f t="shared" si="0"/>
        <v>7892.72</v>
      </c>
      <c r="J7" s="88">
        <f t="shared" ref="J7:J11" si="1">SUM(D7:I7)</f>
        <v>44200.431620000003</v>
      </c>
    </row>
    <row r="8" spans="1:11" s="1" customFormat="1" ht="21" customHeight="1" x14ac:dyDescent="0.2">
      <c r="A8" s="135"/>
      <c r="B8" s="139"/>
      <c r="C8" s="50" t="s">
        <v>61</v>
      </c>
      <c r="D8" s="88">
        <v>0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J8" s="88">
        <f t="shared" si="1"/>
        <v>0</v>
      </c>
    </row>
    <row r="9" spans="1:11" s="1" customFormat="1" ht="15" customHeight="1" x14ac:dyDescent="0.2">
      <c r="A9" s="135"/>
      <c r="B9" s="139"/>
      <c r="C9" s="50" t="s">
        <v>62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f t="shared" si="1"/>
        <v>0</v>
      </c>
    </row>
    <row r="10" spans="1:11" s="1" customFormat="1" ht="36" customHeight="1" x14ac:dyDescent="0.2">
      <c r="A10" s="135"/>
      <c r="B10" s="139"/>
      <c r="C10" s="50" t="s">
        <v>81</v>
      </c>
      <c r="D10" s="88">
        <f>D12+D15+D19</f>
        <v>7652.4999999999991</v>
      </c>
      <c r="E10" s="88">
        <f t="shared" ref="E10:I10" si="2">E12+E15+E19</f>
        <v>4517.67</v>
      </c>
      <c r="F10" s="88">
        <f t="shared" si="2"/>
        <v>8352.1016200000013</v>
      </c>
      <c r="G10" s="88">
        <f t="shared" si="2"/>
        <v>7892.72</v>
      </c>
      <c r="H10" s="88">
        <f t="shared" si="2"/>
        <v>7892.72</v>
      </c>
      <c r="I10" s="88">
        <f t="shared" si="2"/>
        <v>7892.72</v>
      </c>
      <c r="J10" s="88">
        <f t="shared" si="1"/>
        <v>44200.431620000003</v>
      </c>
    </row>
    <row r="11" spans="1:11" s="1" customFormat="1" ht="16.5" customHeight="1" x14ac:dyDescent="0.2">
      <c r="A11" s="141"/>
      <c r="B11" s="140"/>
      <c r="C11" s="50" t="s">
        <v>64</v>
      </c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f t="shared" si="1"/>
        <v>0</v>
      </c>
    </row>
    <row r="12" spans="1:11" s="1" customFormat="1" ht="40.5" customHeight="1" x14ac:dyDescent="0.2">
      <c r="A12" s="57" t="s">
        <v>90</v>
      </c>
      <c r="B12" s="103" t="s">
        <v>36</v>
      </c>
      <c r="C12" s="56"/>
      <c r="D12" s="95">
        <f>SUM(D13:D14)</f>
        <v>0</v>
      </c>
      <c r="E12" s="95">
        <f t="shared" ref="E12:I12" si="3">SUM(E13:E14)</f>
        <v>0</v>
      </c>
      <c r="F12" s="95">
        <f t="shared" si="3"/>
        <v>0</v>
      </c>
      <c r="G12" s="95">
        <f t="shared" si="3"/>
        <v>0</v>
      </c>
      <c r="H12" s="95">
        <f t="shared" si="3"/>
        <v>0</v>
      </c>
      <c r="I12" s="95">
        <f t="shared" si="3"/>
        <v>0</v>
      </c>
      <c r="J12" s="95">
        <f t="shared" ref="J12:J27" si="4">SUM(D12:I12)</f>
        <v>0</v>
      </c>
    </row>
    <row r="13" spans="1:11" s="1" customFormat="1" ht="34.5" customHeight="1" x14ac:dyDescent="0.2">
      <c r="A13" s="53" t="s">
        <v>91</v>
      </c>
      <c r="B13" s="2" t="s">
        <v>32</v>
      </c>
      <c r="C13" s="7" t="s">
        <v>81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f t="shared" si="4"/>
        <v>0</v>
      </c>
    </row>
    <row r="14" spans="1:11" s="1" customFormat="1" ht="31.5" x14ac:dyDescent="0.2">
      <c r="A14" s="53" t="s">
        <v>102</v>
      </c>
      <c r="B14" s="2" t="s">
        <v>33</v>
      </c>
      <c r="C14" s="7" t="s">
        <v>81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f t="shared" si="4"/>
        <v>0</v>
      </c>
    </row>
    <row r="15" spans="1:11" s="1" customFormat="1" ht="31.5" x14ac:dyDescent="0.2">
      <c r="A15" s="58" t="s">
        <v>103</v>
      </c>
      <c r="B15" s="59" t="s">
        <v>34</v>
      </c>
      <c r="C15" s="7" t="s">
        <v>81</v>
      </c>
      <c r="D15" s="96">
        <f>SUM(D16:D18)</f>
        <v>0</v>
      </c>
      <c r="E15" s="96">
        <f t="shared" ref="E15:I15" si="5">SUM(E16:E18)</f>
        <v>0</v>
      </c>
      <c r="F15" s="96">
        <f t="shared" si="5"/>
        <v>0</v>
      </c>
      <c r="G15" s="96">
        <f t="shared" si="5"/>
        <v>0</v>
      </c>
      <c r="H15" s="96">
        <f t="shared" si="5"/>
        <v>0</v>
      </c>
      <c r="I15" s="96">
        <f t="shared" si="5"/>
        <v>0</v>
      </c>
      <c r="J15" s="96">
        <f t="shared" si="4"/>
        <v>0</v>
      </c>
    </row>
    <row r="16" spans="1:11" s="1" customFormat="1" ht="31.5" x14ac:dyDescent="0.2">
      <c r="A16" s="53" t="s">
        <v>106</v>
      </c>
      <c r="B16" s="49" t="s">
        <v>104</v>
      </c>
      <c r="C16" s="7" t="s">
        <v>81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f t="shared" si="4"/>
        <v>0</v>
      </c>
    </row>
    <row r="17" spans="1:10" s="1" customFormat="1" ht="30" x14ac:dyDescent="0.2">
      <c r="A17" s="53" t="s">
        <v>107</v>
      </c>
      <c r="B17" s="49" t="s">
        <v>105</v>
      </c>
      <c r="C17" s="7" t="s">
        <v>81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f t="shared" si="4"/>
        <v>0</v>
      </c>
    </row>
    <row r="18" spans="1:10" s="1" customFormat="1" ht="30" x14ac:dyDescent="0.2">
      <c r="A18" s="58" t="s">
        <v>108</v>
      </c>
      <c r="B18" s="60" t="s">
        <v>35</v>
      </c>
      <c r="C18" s="7" t="s">
        <v>81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f t="shared" si="4"/>
        <v>0</v>
      </c>
    </row>
    <row r="19" spans="1:10" s="1" customFormat="1" ht="15.75" x14ac:dyDescent="0.2">
      <c r="A19" s="57" t="s">
        <v>13</v>
      </c>
      <c r="B19" s="103" t="s">
        <v>37</v>
      </c>
      <c r="C19" s="7"/>
      <c r="D19" s="97">
        <f>D20+D21+D22+D23+D24+D27+D25+D26</f>
        <v>7652.4999999999991</v>
      </c>
      <c r="E19" s="97">
        <f t="shared" ref="E19:I19" si="6">E20+E21+E22+E23+E24+E27+E25+E26</f>
        <v>4517.67</v>
      </c>
      <c r="F19" s="97">
        <f t="shared" si="6"/>
        <v>8352.1016200000013</v>
      </c>
      <c r="G19" s="97">
        <f t="shared" si="6"/>
        <v>7892.72</v>
      </c>
      <c r="H19" s="97">
        <f t="shared" si="6"/>
        <v>7892.72</v>
      </c>
      <c r="I19" s="97">
        <f t="shared" si="6"/>
        <v>7892.72</v>
      </c>
      <c r="J19" s="97">
        <f t="shared" ref="J19" si="7">J20+J21+J22+J23+J24+J27+J25</f>
        <v>32530.798000000003</v>
      </c>
    </row>
    <row r="20" spans="1:10" s="1" customFormat="1" ht="30" x14ac:dyDescent="0.2">
      <c r="A20" s="53" t="s">
        <v>21</v>
      </c>
      <c r="B20" s="49" t="s">
        <v>38</v>
      </c>
      <c r="C20" s="7" t="s">
        <v>81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f t="shared" si="4"/>
        <v>0</v>
      </c>
    </row>
    <row r="21" spans="1:10" s="1" customFormat="1" ht="31.5" x14ac:dyDescent="0.2">
      <c r="A21" s="53" t="s">
        <v>20</v>
      </c>
      <c r="B21" s="49" t="s">
        <v>39</v>
      </c>
      <c r="C21" s="7" t="s">
        <v>81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f t="shared" si="4"/>
        <v>0</v>
      </c>
    </row>
    <row r="22" spans="1:10" s="1" customFormat="1" ht="30" x14ac:dyDescent="0.2">
      <c r="A22" s="53" t="s">
        <v>25</v>
      </c>
      <c r="B22" s="49" t="s">
        <v>40</v>
      </c>
      <c r="C22" s="7" t="s">
        <v>81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f t="shared" si="4"/>
        <v>0</v>
      </c>
    </row>
    <row r="23" spans="1:10" s="1" customFormat="1" ht="38.25" customHeight="1" x14ac:dyDescent="0.2">
      <c r="A23" s="53" t="s">
        <v>109</v>
      </c>
      <c r="B23" s="49" t="s">
        <v>41</v>
      </c>
      <c r="C23" s="7" t="s">
        <v>81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f t="shared" si="4"/>
        <v>0</v>
      </c>
    </row>
    <row r="24" spans="1:10" s="1" customFormat="1" ht="31.5" x14ac:dyDescent="0.2">
      <c r="A24" s="53" t="s">
        <v>110</v>
      </c>
      <c r="B24" s="49" t="s">
        <v>42</v>
      </c>
      <c r="C24" s="7" t="s">
        <v>81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f t="shared" si="4"/>
        <v>0</v>
      </c>
    </row>
    <row r="25" spans="1:10" s="1" customFormat="1" ht="31.5" x14ac:dyDescent="0.2">
      <c r="A25" s="104" t="s">
        <v>111</v>
      </c>
      <c r="B25" s="105" t="s">
        <v>76</v>
      </c>
      <c r="C25" s="7" t="s">
        <v>81</v>
      </c>
      <c r="D25" s="85">
        <v>1873.828</v>
      </c>
      <c r="E25" s="85">
        <v>3351.35</v>
      </c>
      <c r="F25" s="85">
        <v>4857.84</v>
      </c>
      <c r="G25" s="85">
        <v>5531.76</v>
      </c>
      <c r="H25" s="85">
        <v>5531.76</v>
      </c>
      <c r="I25" s="85">
        <v>5531.76</v>
      </c>
      <c r="J25" s="85">
        <f t="shared" si="4"/>
        <v>26678.298000000003</v>
      </c>
    </row>
    <row r="26" spans="1:10" s="1" customFormat="1" ht="31.5" x14ac:dyDescent="0.2">
      <c r="A26" s="99" t="s">
        <v>112</v>
      </c>
      <c r="B26" s="105" t="s">
        <v>80</v>
      </c>
      <c r="C26" s="7" t="s">
        <v>81</v>
      </c>
      <c r="D26" s="85">
        <v>126.172</v>
      </c>
      <c r="E26" s="85">
        <f>200+866.32</f>
        <v>1066.3200000000002</v>
      </c>
      <c r="F26" s="85">
        <v>3394.2616200000002</v>
      </c>
      <c r="G26" s="85">
        <v>2360.96</v>
      </c>
      <c r="H26" s="85">
        <v>2360.96</v>
      </c>
      <c r="I26" s="85">
        <v>2360.96</v>
      </c>
      <c r="J26" s="85">
        <f t="shared" si="4"/>
        <v>11669.633620000001</v>
      </c>
    </row>
    <row r="27" spans="1:10" s="1" customFormat="1" ht="31.5" x14ac:dyDescent="0.2">
      <c r="A27" s="104" t="s">
        <v>113</v>
      </c>
      <c r="B27" s="105" t="s">
        <v>74</v>
      </c>
      <c r="C27" s="7" t="s">
        <v>81</v>
      </c>
      <c r="D27" s="85">
        <v>5652.5</v>
      </c>
      <c r="E27" s="85">
        <v>100</v>
      </c>
      <c r="F27" s="85">
        <v>100</v>
      </c>
      <c r="G27" s="85">
        <v>0</v>
      </c>
      <c r="H27" s="85">
        <v>0</v>
      </c>
      <c r="I27" s="85">
        <v>0</v>
      </c>
      <c r="J27" s="85">
        <f t="shared" si="4"/>
        <v>5852.5</v>
      </c>
    </row>
    <row r="28" spans="1:10" s="1" customFormat="1" ht="15.75" x14ac:dyDescent="0.2">
      <c r="A28" s="19"/>
      <c r="B28" s="17"/>
      <c r="C28" s="17"/>
      <c r="D28" s="13"/>
      <c r="E28" s="15"/>
      <c r="F28" s="16"/>
      <c r="G28" s="16"/>
      <c r="H28" s="16"/>
      <c r="I28" s="16"/>
    </row>
    <row r="29" spans="1:10" s="1" customFormat="1" ht="15.75" x14ac:dyDescent="0.2">
      <c r="A29" s="19"/>
      <c r="B29" s="17"/>
      <c r="C29" s="17"/>
      <c r="D29" s="13"/>
      <c r="E29" s="15"/>
      <c r="F29" s="16"/>
      <c r="G29" s="16"/>
      <c r="H29" s="16"/>
      <c r="I29" s="16"/>
    </row>
    <row r="30" spans="1:10" s="1" customFormat="1" ht="15.75" x14ac:dyDescent="0.2">
      <c r="A30" s="19"/>
      <c r="B30" s="17"/>
      <c r="C30" s="17"/>
      <c r="D30" s="13"/>
      <c r="E30" s="15"/>
      <c r="F30" s="16"/>
      <c r="G30" s="16"/>
      <c r="H30" s="16"/>
      <c r="I30" s="16"/>
    </row>
    <row r="31" spans="1:10" s="1" customFormat="1" ht="15.75" x14ac:dyDescent="0.2">
      <c r="A31" s="19"/>
      <c r="B31" s="17"/>
      <c r="C31" s="17"/>
      <c r="D31" s="13"/>
      <c r="E31" s="15"/>
      <c r="F31" s="16"/>
      <c r="G31" s="16"/>
      <c r="H31" s="16"/>
      <c r="I31" s="16"/>
    </row>
    <row r="32" spans="1:10" s="1" customFormat="1" ht="15.75" x14ac:dyDescent="0.2">
      <c r="A32" s="19"/>
      <c r="B32" s="17"/>
      <c r="C32" s="17"/>
      <c r="D32" s="13"/>
      <c r="E32" s="15"/>
      <c r="F32" s="16"/>
      <c r="G32" s="16"/>
      <c r="H32" s="16"/>
      <c r="I32" s="16"/>
    </row>
    <row r="33" spans="1:9" s="1" customFormat="1" ht="27.75" customHeight="1" x14ac:dyDescent="0.2">
      <c r="A33" s="19"/>
      <c r="B33" s="17"/>
      <c r="C33" s="17"/>
      <c r="D33" s="13"/>
      <c r="E33" s="15"/>
      <c r="F33" s="16"/>
      <c r="G33" s="16"/>
      <c r="H33" s="16"/>
      <c r="I33" s="16"/>
    </row>
    <row r="34" spans="1:9" s="1" customFormat="1" ht="15.75" x14ac:dyDescent="0.2">
      <c r="A34" s="19"/>
      <c r="B34" s="18"/>
      <c r="C34" s="17"/>
      <c r="D34" s="13"/>
      <c r="E34" s="15"/>
      <c r="F34" s="14"/>
      <c r="G34" s="14"/>
      <c r="H34" s="14"/>
      <c r="I34" s="14"/>
    </row>
    <row r="35" spans="1:9" s="1" customFormat="1" ht="15.75" x14ac:dyDescent="0.2">
      <c r="A35" s="19"/>
      <c r="B35" s="18"/>
      <c r="C35" s="17"/>
      <c r="D35" s="14"/>
      <c r="E35" s="14"/>
      <c r="F35" s="14"/>
      <c r="G35" s="14"/>
      <c r="H35" s="14"/>
      <c r="I35" s="14"/>
    </row>
    <row r="36" spans="1:9" s="1" customFormat="1" ht="15.75" x14ac:dyDescent="0.2">
      <c r="A36" s="19"/>
      <c r="B36" s="17"/>
      <c r="C36" s="17"/>
      <c r="D36" s="13"/>
      <c r="E36" s="15"/>
      <c r="F36" s="16"/>
      <c r="G36" s="16"/>
      <c r="H36" s="16"/>
      <c r="I36" s="16"/>
    </row>
    <row r="37" spans="1:9" s="1" customFormat="1" ht="15.75" x14ac:dyDescent="0.2">
      <c r="A37" s="19"/>
      <c r="B37" s="17"/>
      <c r="C37" s="17"/>
      <c r="D37" s="13"/>
      <c r="E37" s="15"/>
      <c r="F37" s="16"/>
      <c r="G37" s="16"/>
      <c r="H37" s="16"/>
      <c r="I37" s="16"/>
    </row>
    <row r="38" spans="1:9" s="1" customFormat="1" ht="15.75" x14ac:dyDescent="0.2">
      <c r="A38" s="19"/>
      <c r="B38" s="18"/>
      <c r="C38" s="17"/>
      <c r="D38" s="14"/>
      <c r="E38" s="14"/>
      <c r="F38" s="14"/>
      <c r="G38" s="14"/>
      <c r="H38" s="14"/>
      <c r="I38" s="14"/>
    </row>
    <row r="39" spans="1:9" s="1" customFormat="1" ht="27.75" customHeight="1" x14ac:dyDescent="0.2">
      <c r="A39" s="19"/>
      <c r="B39" s="17"/>
      <c r="C39" s="17"/>
      <c r="D39" s="13"/>
      <c r="E39" s="15"/>
      <c r="F39" s="16"/>
      <c r="G39" s="16"/>
      <c r="H39" s="16"/>
      <c r="I39" s="16"/>
    </row>
    <row r="40" spans="1:9" s="1" customFormat="1" ht="24" customHeight="1" x14ac:dyDescent="0.2">
      <c r="A40" s="19"/>
      <c r="B40" s="17"/>
      <c r="C40" s="17"/>
      <c r="D40" s="13"/>
      <c r="E40" s="15"/>
      <c r="F40" s="16"/>
      <c r="G40" s="16"/>
      <c r="H40" s="16"/>
      <c r="I40" s="16"/>
    </row>
    <row r="41" spans="1:9" s="1" customFormat="1" ht="27" customHeight="1" x14ac:dyDescent="0.2">
      <c r="A41" s="19"/>
      <c r="B41" s="17"/>
      <c r="C41" s="17"/>
      <c r="D41" s="13"/>
      <c r="E41" s="15"/>
      <c r="F41" s="16"/>
      <c r="G41" s="16"/>
      <c r="H41" s="16"/>
      <c r="I41" s="16"/>
    </row>
    <row r="42" spans="1:9" s="1" customFormat="1" ht="15.75" x14ac:dyDescent="0.2">
      <c r="A42" s="19"/>
      <c r="B42" s="18"/>
      <c r="C42" s="17"/>
      <c r="D42" s="14"/>
      <c r="E42" s="14"/>
      <c r="F42" s="14"/>
      <c r="G42" s="14"/>
      <c r="H42" s="14"/>
      <c r="I42" s="14"/>
    </row>
    <row r="43" spans="1:9" s="1" customFormat="1" ht="15.75" x14ac:dyDescent="0.2">
      <c r="A43" s="19"/>
      <c r="B43" s="17"/>
      <c r="C43" s="17"/>
      <c r="D43" s="13"/>
      <c r="E43" s="15"/>
      <c r="F43" s="16"/>
      <c r="G43" s="16"/>
      <c r="H43" s="16"/>
      <c r="I43" s="16"/>
    </row>
    <row r="44" spans="1:9" s="1" customFormat="1" ht="15.75" x14ac:dyDescent="0.2">
      <c r="A44" s="19"/>
      <c r="B44" s="17"/>
      <c r="C44" s="17"/>
      <c r="D44" s="13"/>
      <c r="E44" s="15"/>
      <c r="F44" s="16"/>
      <c r="G44" s="16"/>
      <c r="H44" s="16"/>
      <c r="I44" s="16"/>
    </row>
    <row r="45" spans="1:9" s="1" customFormat="1" ht="24" customHeight="1" x14ac:dyDescent="0.2">
      <c r="A45" s="19"/>
      <c r="B45" s="17"/>
      <c r="C45" s="17"/>
      <c r="D45" s="13"/>
      <c r="E45" s="15"/>
      <c r="F45" s="16"/>
      <c r="G45" s="16"/>
      <c r="H45" s="16"/>
      <c r="I45" s="16"/>
    </row>
    <row r="46" spans="1:9" s="1" customFormat="1" ht="15.75" x14ac:dyDescent="0.2">
      <c r="A46" s="19"/>
      <c r="B46" s="18"/>
      <c r="C46" s="17"/>
      <c r="D46" s="13"/>
      <c r="E46" s="15"/>
      <c r="F46" s="14"/>
      <c r="G46" s="14"/>
      <c r="H46" s="14"/>
      <c r="I46" s="14"/>
    </row>
    <row r="47" spans="1:9" s="1" customFormat="1" ht="15.75" x14ac:dyDescent="0.2">
      <c r="A47" s="19"/>
      <c r="B47" s="18"/>
      <c r="C47" s="17"/>
      <c r="D47" s="13"/>
      <c r="E47" s="15"/>
      <c r="F47" s="14"/>
      <c r="G47" s="14"/>
      <c r="H47" s="14"/>
      <c r="I47" s="14"/>
    </row>
    <row r="48" spans="1:9" s="1" customFormat="1" ht="15.75" x14ac:dyDescent="0.2">
      <c r="A48" s="19"/>
      <c r="B48" s="18"/>
      <c r="C48" s="17"/>
      <c r="D48" s="14"/>
      <c r="E48" s="14"/>
      <c r="F48" s="14"/>
      <c r="G48" s="14"/>
      <c r="H48" s="14"/>
      <c r="I48" s="14"/>
    </row>
    <row r="49" spans="1:9" s="1" customFormat="1" ht="15.75" x14ac:dyDescent="0.2">
      <c r="A49" s="19"/>
      <c r="B49" s="17"/>
      <c r="C49" s="17"/>
      <c r="D49" s="13"/>
      <c r="E49" s="15"/>
      <c r="F49" s="16"/>
      <c r="G49" s="16"/>
      <c r="H49" s="16"/>
      <c r="I49" s="16"/>
    </row>
    <row r="50" spans="1:9" s="1" customFormat="1" ht="15.75" x14ac:dyDescent="0.2">
      <c r="A50" s="19"/>
      <c r="B50" s="17"/>
      <c r="C50" s="17"/>
      <c r="D50" s="13"/>
      <c r="E50" s="15"/>
      <c r="F50" s="16"/>
      <c r="G50" s="16"/>
      <c r="H50" s="16"/>
      <c r="I50" s="16"/>
    </row>
    <row r="51" spans="1:9" s="1" customFormat="1" ht="15.75" x14ac:dyDescent="0.2">
      <c r="A51" s="19"/>
      <c r="B51" s="17"/>
      <c r="C51" s="17"/>
      <c r="D51" s="13"/>
      <c r="E51" s="15"/>
      <c r="F51" s="16"/>
      <c r="G51" s="16"/>
      <c r="H51" s="16"/>
      <c r="I51" s="16"/>
    </row>
    <row r="52" spans="1:9" s="1" customFormat="1" ht="15.75" x14ac:dyDescent="0.2">
      <c r="A52" s="19"/>
      <c r="B52" s="17"/>
      <c r="C52" s="17"/>
      <c r="D52" s="13"/>
      <c r="E52" s="15"/>
      <c r="F52" s="16"/>
      <c r="G52" s="16"/>
      <c r="H52" s="16"/>
      <c r="I52" s="16"/>
    </row>
    <row r="53" spans="1:9" s="1" customFormat="1" ht="15.75" x14ac:dyDescent="0.2">
      <c r="A53" s="19"/>
      <c r="B53" s="17"/>
      <c r="C53" s="17"/>
      <c r="D53" s="13"/>
      <c r="E53" s="15"/>
      <c r="F53" s="16"/>
      <c r="G53" s="16"/>
      <c r="H53" s="16"/>
      <c r="I53" s="16"/>
    </row>
    <row r="54" spans="1:9" s="1" customFormat="1" ht="15.75" x14ac:dyDescent="0.2">
      <c r="A54" s="19"/>
      <c r="B54" s="17"/>
      <c r="C54" s="17"/>
      <c r="D54" s="13"/>
      <c r="E54" s="15"/>
      <c r="F54" s="16"/>
      <c r="G54" s="16"/>
      <c r="H54" s="16"/>
      <c r="I54" s="16"/>
    </row>
    <row r="55" spans="1:9" s="1" customFormat="1" ht="15.75" x14ac:dyDescent="0.2">
      <c r="A55" s="19"/>
      <c r="B55" s="17"/>
      <c r="C55" s="17"/>
      <c r="D55" s="13"/>
      <c r="E55" s="15"/>
      <c r="F55" s="16"/>
      <c r="G55" s="16"/>
      <c r="H55" s="16"/>
      <c r="I55" s="16"/>
    </row>
    <row r="56" spans="1:9" s="1" customFormat="1" ht="48.75" customHeight="1" x14ac:dyDescent="0.2">
      <c r="A56" s="19"/>
      <c r="B56" s="17"/>
      <c r="C56" s="17"/>
      <c r="D56" s="13"/>
      <c r="E56" s="15"/>
      <c r="F56" s="16"/>
      <c r="G56" s="16"/>
      <c r="H56" s="16"/>
      <c r="I56" s="16"/>
    </row>
    <row r="57" spans="1:9" s="1" customFormat="1" ht="15.75" x14ac:dyDescent="0.2">
      <c r="A57" s="19"/>
      <c r="B57" s="18"/>
      <c r="C57" s="17"/>
      <c r="D57" s="14"/>
      <c r="E57" s="14"/>
      <c r="F57" s="14"/>
      <c r="G57" s="14"/>
      <c r="H57" s="14"/>
      <c r="I57" s="14"/>
    </row>
    <row r="58" spans="1:9" s="1" customFormat="1" ht="15.75" x14ac:dyDescent="0.2">
      <c r="A58" s="19"/>
      <c r="B58" s="17"/>
      <c r="C58" s="17"/>
      <c r="D58" s="13"/>
      <c r="E58" s="15"/>
      <c r="F58" s="16"/>
      <c r="G58" s="16"/>
      <c r="H58" s="16"/>
      <c r="I58" s="16"/>
    </row>
    <row r="59" spans="1:9" s="1" customFormat="1" ht="15.75" x14ac:dyDescent="0.2">
      <c r="A59" s="19"/>
      <c r="B59" s="17"/>
      <c r="C59" s="17"/>
      <c r="D59" s="13"/>
      <c r="E59" s="15"/>
      <c r="F59" s="16"/>
      <c r="G59" s="16"/>
      <c r="H59" s="16"/>
      <c r="I59" s="16"/>
    </row>
    <row r="60" spans="1:9" s="1" customFormat="1" ht="15.75" x14ac:dyDescent="0.2">
      <c r="A60" s="19"/>
      <c r="B60" s="17"/>
      <c r="C60" s="17"/>
      <c r="D60" s="13"/>
      <c r="E60" s="15"/>
      <c r="F60" s="16"/>
      <c r="G60" s="16"/>
      <c r="H60" s="16"/>
      <c r="I60" s="16"/>
    </row>
    <row r="61" spans="1:9" s="1" customFormat="1" ht="34.5" customHeight="1" x14ac:dyDescent="0.2">
      <c r="A61" s="19"/>
      <c r="B61" s="17"/>
      <c r="C61" s="17"/>
      <c r="D61" s="13"/>
      <c r="E61" s="15"/>
      <c r="F61" s="16"/>
      <c r="G61" s="16"/>
      <c r="H61" s="16"/>
      <c r="I61" s="16"/>
    </row>
    <row r="62" spans="1:9" s="1" customFormat="1" ht="15.75" x14ac:dyDescent="0.2">
      <c r="A62" s="19"/>
      <c r="B62" s="17"/>
      <c r="C62" s="17"/>
      <c r="D62" s="13"/>
      <c r="E62" s="15"/>
      <c r="F62" s="16"/>
      <c r="G62" s="16"/>
      <c r="H62" s="16"/>
      <c r="I62" s="16"/>
    </row>
    <row r="63" spans="1:9" s="1" customFormat="1" ht="15.75" x14ac:dyDescent="0.2">
      <c r="A63" s="19"/>
      <c r="B63" s="17"/>
      <c r="C63" s="17"/>
      <c r="D63" s="13"/>
      <c r="E63" s="15"/>
      <c r="F63" s="16"/>
      <c r="G63" s="16"/>
      <c r="H63" s="16"/>
      <c r="I63" s="16"/>
    </row>
    <row r="64" spans="1:9" s="1" customFormat="1" ht="26.25" customHeight="1" x14ac:dyDescent="0.2">
      <c r="A64" s="19"/>
      <c r="B64" s="17"/>
      <c r="C64" s="17"/>
      <c r="D64" s="13"/>
      <c r="E64" s="15"/>
      <c r="F64" s="16"/>
      <c r="G64" s="16"/>
      <c r="H64" s="16"/>
      <c r="I64" s="16"/>
    </row>
    <row r="65" spans="1:9" s="1" customFormat="1" ht="27" customHeight="1" x14ac:dyDescent="0.2">
      <c r="A65" s="19"/>
      <c r="B65" s="17"/>
      <c r="C65" s="17"/>
      <c r="D65" s="13"/>
      <c r="E65" s="15"/>
      <c r="F65" s="16"/>
      <c r="G65" s="16"/>
      <c r="H65" s="16"/>
      <c r="I65" s="16"/>
    </row>
    <row r="66" spans="1:9" s="1" customFormat="1" ht="26.25" customHeight="1" x14ac:dyDescent="0.2">
      <c r="A66" s="19"/>
      <c r="B66" s="17"/>
      <c r="C66" s="17"/>
      <c r="D66" s="13"/>
      <c r="E66" s="15"/>
      <c r="F66" s="16"/>
      <c r="G66" s="16"/>
      <c r="H66" s="16"/>
      <c r="I66" s="16"/>
    </row>
    <row r="67" spans="1:9" s="1" customFormat="1" ht="24.75" customHeight="1" x14ac:dyDescent="0.2">
      <c r="A67" s="19"/>
      <c r="B67" s="17"/>
      <c r="C67" s="17"/>
      <c r="D67" s="13"/>
      <c r="E67" s="15"/>
      <c r="F67" s="16"/>
      <c r="G67" s="16"/>
      <c r="H67" s="16"/>
      <c r="I67" s="16"/>
    </row>
    <row r="68" spans="1:9" s="1" customFormat="1" ht="26.25" customHeight="1" x14ac:dyDescent="0.2">
      <c r="A68" s="19"/>
      <c r="B68" s="17"/>
      <c r="C68" s="17"/>
      <c r="D68" s="13"/>
      <c r="E68" s="15"/>
      <c r="F68" s="16"/>
      <c r="G68" s="16"/>
      <c r="H68" s="16"/>
      <c r="I68" s="16"/>
    </row>
    <row r="69" spans="1:9" s="1" customFormat="1" ht="50.25" customHeight="1" x14ac:dyDescent="0.2">
      <c r="A69" s="19"/>
      <c r="B69" s="17"/>
      <c r="C69" s="17"/>
      <c r="D69" s="13"/>
      <c r="E69" s="15"/>
      <c r="F69" s="16"/>
      <c r="G69" s="16"/>
      <c r="H69" s="16"/>
      <c r="I69" s="16"/>
    </row>
    <row r="70" spans="1:9" s="1" customFormat="1" ht="21.75" customHeight="1" x14ac:dyDescent="0.2">
      <c r="A70" s="19"/>
      <c r="B70" s="17"/>
      <c r="C70" s="17"/>
      <c r="D70" s="13"/>
      <c r="E70" s="15"/>
      <c r="F70" s="16"/>
      <c r="G70" s="16"/>
      <c r="H70" s="16"/>
      <c r="I70" s="16"/>
    </row>
    <row r="71" spans="1:9" s="1" customFormat="1" ht="15.75" x14ac:dyDescent="0.2">
      <c r="A71" s="19"/>
      <c r="B71" s="18"/>
      <c r="C71" s="17"/>
      <c r="D71" s="14"/>
      <c r="E71" s="14"/>
      <c r="F71" s="14"/>
      <c r="G71" s="14"/>
      <c r="H71" s="14"/>
      <c r="I71" s="14"/>
    </row>
    <row r="72" spans="1:9" s="1" customFormat="1" ht="15.75" x14ac:dyDescent="0.2">
      <c r="A72" s="20"/>
      <c r="B72" s="17"/>
      <c r="C72" s="17"/>
      <c r="D72" s="13"/>
      <c r="E72" s="15"/>
      <c r="F72" s="16"/>
      <c r="G72" s="16"/>
      <c r="H72" s="16"/>
      <c r="I72" s="16"/>
    </row>
    <row r="73" spans="1:9" s="1" customFormat="1" ht="15.75" x14ac:dyDescent="0.2">
      <c r="A73" s="20"/>
      <c r="B73" s="17"/>
      <c r="C73" s="17"/>
      <c r="D73" s="13"/>
      <c r="E73" s="15"/>
      <c r="F73" s="16"/>
      <c r="G73" s="16"/>
      <c r="H73" s="16"/>
      <c r="I73" s="16"/>
    </row>
    <row r="74" spans="1:9" s="1" customFormat="1" ht="114.75" customHeight="1" x14ac:dyDescent="0.2">
      <c r="A74" s="20"/>
      <c r="B74" s="17"/>
      <c r="C74" s="17"/>
      <c r="D74" s="13"/>
      <c r="E74" s="15"/>
      <c r="F74" s="16"/>
      <c r="G74" s="16"/>
      <c r="H74" s="16"/>
      <c r="I74" s="16"/>
    </row>
    <row r="75" spans="1:9" s="1" customFormat="1" ht="15.75" x14ac:dyDescent="0.2">
      <c r="A75" s="20"/>
      <c r="B75" s="17"/>
      <c r="C75" s="17"/>
      <c r="D75" s="13"/>
      <c r="E75" s="15"/>
      <c r="F75" s="16"/>
      <c r="G75" s="16"/>
      <c r="H75" s="16"/>
      <c r="I75" s="16"/>
    </row>
    <row r="76" spans="1:9" s="1" customFormat="1" ht="26.25" customHeight="1" x14ac:dyDescent="0.25">
      <c r="A76" s="21"/>
      <c r="B76" s="22"/>
      <c r="C76" s="22"/>
      <c r="D76" s="23"/>
      <c r="E76" s="23"/>
      <c r="F76" s="62"/>
      <c r="G76" s="23"/>
      <c r="H76" s="23"/>
      <c r="I76" s="23"/>
    </row>
    <row r="77" spans="1:9" s="1" customFormat="1" ht="51" customHeight="1" x14ac:dyDescent="0.25">
      <c r="A77" s="24"/>
      <c r="B77" s="25"/>
      <c r="C77" s="26"/>
      <c r="D77" s="27"/>
      <c r="E77" s="28"/>
      <c r="F77" s="63"/>
      <c r="G77" s="27"/>
      <c r="H77" s="27"/>
      <c r="I77" s="27"/>
    </row>
    <row r="78" spans="1:9" s="1" customFormat="1" ht="176.25" customHeight="1" x14ac:dyDescent="0.2">
      <c r="A78" s="3"/>
      <c r="B78" s="8"/>
      <c r="C78" s="3"/>
      <c r="D78" s="13"/>
      <c r="E78" s="10"/>
      <c r="F78" s="16"/>
      <c r="G78" s="9"/>
      <c r="H78" s="9"/>
      <c r="I78" s="9"/>
    </row>
    <row r="79" spans="1:9" s="1" customFormat="1" ht="170.25" customHeight="1" x14ac:dyDescent="0.2">
      <c r="A79" s="3"/>
      <c r="B79" s="8"/>
      <c r="C79" s="3"/>
      <c r="D79" s="13"/>
      <c r="E79" s="10"/>
      <c r="F79" s="13"/>
      <c r="G79" s="13"/>
      <c r="H79" s="13"/>
      <c r="I79" s="13"/>
    </row>
    <row r="80" spans="1:9" s="1" customFormat="1" ht="15.75" x14ac:dyDescent="0.2">
      <c r="A80" s="3"/>
      <c r="B80" s="8"/>
      <c r="C80" s="3"/>
      <c r="D80" s="29"/>
      <c r="E80" s="29"/>
      <c r="F80" s="64"/>
      <c r="G80" s="29"/>
      <c r="H80" s="29"/>
      <c r="I80" s="29"/>
    </row>
    <row r="81" spans="1:9" s="1" customFormat="1" ht="15.75" x14ac:dyDescent="0.2">
      <c r="A81" s="3"/>
      <c r="B81" s="8"/>
      <c r="C81" s="3"/>
      <c r="D81" s="13"/>
      <c r="E81" s="10"/>
      <c r="F81" s="64"/>
      <c r="G81" s="29"/>
      <c r="H81" s="29"/>
      <c r="I81" s="29"/>
    </row>
    <row r="82" spans="1:9" s="1" customFormat="1" ht="15.75" x14ac:dyDescent="0.2">
      <c r="A82" s="3"/>
      <c r="B82" s="8"/>
      <c r="C82" s="3"/>
      <c r="D82" s="13"/>
      <c r="E82" s="10"/>
      <c r="F82" s="64"/>
      <c r="G82" s="29"/>
      <c r="H82" s="29"/>
      <c r="I82" s="29"/>
    </row>
    <row r="83" spans="1:9" s="1" customFormat="1" ht="15.75" x14ac:dyDescent="0.2">
      <c r="A83" s="3"/>
      <c r="B83" s="8"/>
      <c r="C83" s="3"/>
      <c r="D83" s="13"/>
      <c r="E83" s="10"/>
      <c r="F83" s="64"/>
      <c r="G83" s="29"/>
      <c r="H83" s="29"/>
      <c r="I83" s="29"/>
    </row>
    <row r="84" spans="1:9" s="1" customFormat="1" ht="23.25" customHeight="1" x14ac:dyDescent="0.2">
      <c r="A84" s="4"/>
      <c r="B84" s="4"/>
      <c r="C84" s="4"/>
      <c r="D84" s="12"/>
      <c r="E84" s="12"/>
      <c r="F84" s="14"/>
      <c r="G84" s="12"/>
      <c r="H84" s="12"/>
      <c r="I84" s="12"/>
    </row>
    <row r="85" spans="1:9" s="1" customFormat="1" ht="98.25" customHeight="1" x14ac:dyDescent="0.2">
      <c r="A85" s="30"/>
      <c r="B85" s="8"/>
      <c r="C85" s="3"/>
      <c r="D85" s="13"/>
      <c r="E85" s="10"/>
      <c r="F85" s="16"/>
      <c r="G85" s="9"/>
      <c r="H85" s="9"/>
      <c r="I85" s="9"/>
    </row>
    <row r="86" spans="1:9" s="1" customFormat="1" ht="15.75" x14ac:dyDescent="0.2">
      <c r="A86" s="3"/>
      <c r="B86" s="8"/>
      <c r="C86" s="3"/>
      <c r="D86" s="13"/>
      <c r="E86" s="10"/>
      <c r="F86" s="16"/>
      <c r="G86" s="9"/>
      <c r="H86" s="9"/>
      <c r="I86" s="9"/>
    </row>
    <row r="87" spans="1:9" s="1" customFormat="1" ht="93" customHeight="1" x14ac:dyDescent="0.2">
      <c r="A87" s="3"/>
      <c r="B87" s="8"/>
      <c r="C87" s="3"/>
      <c r="D87" s="13"/>
      <c r="E87" s="10"/>
      <c r="F87" s="16"/>
      <c r="G87" s="9"/>
      <c r="H87" s="9"/>
      <c r="I87" s="9"/>
    </row>
    <row r="88" spans="1:9" s="1" customFormat="1" ht="67.5" customHeight="1" x14ac:dyDescent="0.2">
      <c r="A88" s="3"/>
      <c r="B88" s="8"/>
      <c r="C88" s="3"/>
      <c r="D88" s="13"/>
      <c r="E88" s="10"/>
      <c r="F88" s="16"/>
      <c r="G88" s="9"/>
      <c r="H88" s="9"/>
      <c r="I88" s="9"/>
    </row>
    <row r="89" spans="1:9" s="1" customFormat="1" ht="21" customHeight="1" x14ac:dyDescent="0.2">
      <c r="A89" s="4"/>
      <c r="B89" s="4"/>
      <c r="C89" s="4"/>
      <c r="D89" s="12"/>
      <c r="E89" s="12"/>
      <c r="F89" s="14"/>
      <c r="G89" s="12"/>
      <c r="H89" s="12"/>
      <c r="I89" s="12"/>
    </row>
    <row r="90" spans="1:9" s="1" customFormat="1" ht="40.5" customHeight="1" x14ac:dyDescent="0.2">
      <c r="A90" s="24"/>
      <c r="B90" s="24"/>
      <c r="C90" s="31"/>
      <c r="D90" s="5"/>
      <c r="E90" s="32"/>
      <c r="F90" s="65"/>
      <c r="G90" s="5"/>
      <c r="H90" s="5"/>
      <c r="I90" s="5"/>
    </row>
    <row r="91" spans="1:9" s="1" customFormat="1" ht="53.25" customHeight="1" x14ac:dyDescent="0.2">
      <c r="A91" s="3"/>
      <c r="B91" s="8"/>
      <c r="C91" s="3"/>
      <c r="D91" s="13"/>
      <c r="E91" s="10"/>
      <c r="F91" s="66"/>
      <c r="G91" s="33"/>
      <c r="H91" s="33"/>
      <c r="I91" s="33"/>
    </row>
    <row r="92" spans="1:9" s="1" customFormat="1" ht="69.75" customHeight="1" x14ac:dyDescent="0.2">
      <c r="A92" s="3"/>
      <c r="B92" s="8"/>
      <c r="C92" s="3"/>
      <c r="D92" s="33"/>
      <c r="E92" s="10"/>
      <c r="F92" s="66"/>
      <c r="G92" s="33"/>
      <c r="H92" s="33"/>
      <c r="I92" s="33"/>
    </row>
    <row r="93" spans="1:9" s="1" customFormat="1" ht="91.5" customHeight="1" x14ac:dyDescent="0.2">
      <c r="A93" s="3"/>
      <c r="B93" s="8"/>
      <c r="C93" s="3"/>
      <c r="D93" s="13"/>
      <c r="E93" s="10"/>
      <c r="F93" s="66"/>
      <c r="G93" s="33"/>
      <c r="H93" s="33"/>
      <c r="I93" s="33"/>
    </row>
    <row r="94" spans="1:9" s="1" customFormat="1" ht="150" customHeight="1" x14ac:dyDescent="0.2">
      <c r="A94" s="3"/>
      <c r="B94" s="8"/>
      <c r="C94" s="3"/>
      <c r="D94" s="33"/>
      <c r="E94" s="10"/>
      <c r="F94" s="66"/>
      <c r="G94" s="33"/>
      <c r="H94" s="33"/>
      <c r="I94" s="33"/>
    </row>
    <row r="95" spans="1:9" s="1" customFormat="1" ht="21.75" customHeight="1" x14ac:dyDescent="0.2">
      <c r="A95" s="3"/>
      <c r="B95" s="4"/>
      <c r="C95" s="3"/>
      <c r="D95" s="5"/>
      <c r="E95" s="5"/>
      <c r="F95" s="65"/>
      <c r="G95" s="5"/>
      <c r="H95" s="5"/>
      <c r="I95" s="5"/>
    </row>
    <row r="96" spans="1:9" s="1" customFormat="1" ht="12" customHeight="1" x14ac:dyDescent="0.2">
      <c r="A96" s="3"/>
      <c r="B96" s="4"/>
      <c r="C96" s="3"/>
      <c r="D96" s="5"/>
      <c r="E96" s="5"/>
      <c r="F96" s="65"/>
      <c r="G96" s="5"/>
      <c r="H96" s="5"/>
      <c r="I96" s="5"/>
    </row>
    <row r="97" spans="1:9" s="1" customFormat="1" ht="8.25" customHeight="1" x14ac:dyDescent="0.2">
      <c r="A97" s="3"/>
      <c r="B97" s="4"/>
      <c r="C97" s="3"/>
      <c r="D97" s="5"/>
      <c r="E97" s="5"/>
      <c r="F97" s="65"/>
      <c r="G97" s="5"/>
      <c r="H97" s="5"/>
      <c r="I97" s="5"/>
    </row>
    <row r="98" spans="1:9" s="1" customFormat="1" ht="33.75" customHeight="1" x14ac:dyDescent="0.2">
      <c r="A98" s="34"/>
      <c r="B98" s="35"/>
      <c r="C98" s="36"/>
      <c r="D98" s="37"/>
      <c r="E98" s="38"/>
      <c r="F98" s="13"/>
      <c r="G98" s="37"/>
      <c r="H98" s="37"/>
      <c r="I98" s="37"/>
    </row>
    <row r="99" spans="1:9" s="1" customFormat="1" ht="15.75" x14ac:dyDescent="0.2">
      <c r="A99" s="3"/>
      <c r="B99" s="8"/>
      <c r="C99" s="3"/>
      <c r="D99" s="13"/>
      <c r="E99" s="10"/>
      <c r="F99" s="66"/>
      <c r="G99" s="33"/>
      <c r="H99" s="33"/>
      <c r="I99" s="33"/>
    </row>
    <row r="100" spans="1:9" s="1" customFormat="1" ht="64.5" customHeight="1" x14ac:dyDescent="0.2">
      <c r="A100" s="3"/>
      <c r="B100" s="8"/>
      <c r="C100" s="3"/>
      <c r="D100" s="13"/>
      <c r="E100" s="10"/>
      <c r="F100" s="66"/>
      <c r="G100" s="33"/>
      <c r="H100" s="33"/>
      <c r="I100" s="33"/>
    </row>
    <row r="101" spans="1:9" s="1" customFormat="1" ht="18" customHeight="1" x14ac:dyDescent="0.2">
      <c r="A101" s="3"/>
      <c r="B101" s="4"/>
      <c r="C101" s="3"/>
      <c r="D101" s="5"/>
      <c r="E101" s="10"/>
      <c r="F101" s="65"/>
      <c r="G101" s="5"/>
      <c r="H101" s="5"/>
      <c r="I101" s="5"/>
    </row>
    <row r="102" spans="1:9" s="1" customFormat="1" ht="15.75" x14ac:dyDescent="0.2">
      <c r="A102" s="4"/>
      <c r="B102" s="4"/>
      <c r="C102" s="4"/>
      <c r="D102" s="39"/>
      <c r="E102" s="39"/>
      <c r="F102" s="39"/>
      <c r="G102" s="39"/>
      <c r="H102" s="39"/>
      <c r="I102" s="39"/>
    </row>
    <row r="103" spans="1:9" s="1" customFormat="1" x14ac:dyDescent="0.2">
      <c r="A103" s="40"/>
      <c r="B103" s="41"/>
      <c r="C103" s="40"/>
      <c r="D103" s="42"/>
      <c r="E103" s="42"/>
      <c r="F103" s="67"/>
      <c r="G103" s="42"/>
      <c r="H103" s="42"/>
      <c r="I103" s="42"/>
    </row>
    <row r="104" spans="1:9" s="1" customFormat="1" x14ac:dyDescent="0.2">
      <c r="A104" s="40"/>
      <c r="B104" s="40"/>
      <c r="C104" s="40"/>
      <c r="D104" s="43"/>
      <c r="E104" s="44"/>
      <c r="F104" s="68"/>
      <c r="G104" s="43"/>
      <c r="H104" s="43"/>
      <c r="I104" s="43"/>
    </row>
    <row r="105" spans="1:9" s="1" customFormat="1" x14ac:dyDescent="0.2">
      <c r="A105" s="40"/>
      <c r="B105" s="40"/>
      <c r="C105" s="40"/>
      <c r="D105" s="44"/>
      <c r="E105" s="44"/>
      <c r="F105" s="69"/>
      <c r="G105" s="44"/>
      <c r="H105" s="44"/>
      <c r="I105" s="44"/>
    </row>
    <row r="106" spans="1:9" s="1" customFormat="1" ht="15.75" x14ac:dyDescent="0.25">
      <c r="A106" s="45"/>
      <c r="B106" s="46"/>
      <c r="C106" s="46"/>
      <c r="D106" s="44"/>
      <c r="E106" s="44"/>
      <c r="F106" s="69"/>
      <c r="G106" s="44"/>
      <c r="H106" s="44"/>
      <c r="I106" s="44"/>
    </row>
    <row r="107" spans="1:9" s="1" customFormat="1" x14ac:dyDescent="0.2">
      <c r="A107" s="11"/>
      <c r="B107" s="11"/>
      <c r="C107" s="11"/>
      <c r="D107" s="11"/>
      <c r="E107" s="11"/>
      <c r="F107" s="70"/>
      <c r="G107" s="11"/>
      <c r="H107" s="11"/>
      <c r="I107" s="11"/>
    </row>
    <row r="108" spans="1:9" s="1" customFormat="1" x14ac:dyDescent="0.2">
      <c r="A108" s="11"/>
      <c r="B108" s="11"/>
      <c r="C108" s="11"/>
      <c r="D108" s="11"/>
      <c r="E108" s="11"/>
      <c r="F108" s="70"/>
      <c r="G108" s="11"/>
      <c r="H108" s="11"/>
      <c r="I108" s="11"/>
    </row>
    <row r="109" spans="1:9" s="1" customFormat="1" x14ac:dyDescent="0.2">
      <c r="A109" s="11"/>
      <c r="B109" s="11"/>
      <c r="C109" s="11"/>
      <c r="D109" s="11"/>
      <c r="E109" s="11"/>
      <c r="F109" s="70"/>
      <c r="G109" s="11"/>
      <c r="H109" s="11"/>
      <c r="I109" s="11"/>
    </row>
    <row r="110" spans="1:9" s="1" customFormat="1" x14ac:dyDescent="0.2">
      <c r="A110" s="11"/>
      <c r="B110" s="11"/>
      <c r="C110" s="11"/>
      <c r="D110" s="11"/>
      <c r="E110" s="11"/>
      <c r="F110" s="70"/>
      <c r="G110" s="11"/>
      <c r="H110" s="11"/>
      <c r="I110" s="11"/>
    </row>
    <row r="111" spans="1:9" s="1" customFormat="1" x14ac:dyDescent="0.2">
      <c r="A111" s="11"/>
      <c r="B111" s="11"/>
      <c r="C111" s="11"/>
      <c r="D111" s="11"/>
      <c r="E111" s="11"/>
      <c r="F111" s="70"/>
      <c r="G111" s="11"/>
      <c r="H111" s="11"/>
      <c r="I111" s="11"/>
    </row>
    <row r="112" spans="1:9" s="1" customFormat="1" x14ac:dyDescent="0.2">
      <c r="A112" s="11"/>
      <c r="B112" s="11"/>
      <c r="C112" s="11"/>
      <c r="D112" s="11"/>
      <c r="E112" s="11"/>
      <c r="F112" s="70"/>
      <c r="G112" s="11"/>
      <c r="H112" s="11"/>
      <c r="I112" s="11"/>
    </row>
    <row r="113" spans="1:9" s="1" customFormat="1" x14ac:dyDescent="0.2">
      <c r="A113" s="11"/>
      <c r="B113" s="11"/>
      <c r="C113" s="11"/>
      <c r="D113" s="11"/>
      <c r="E113" s="11"/>
      <c r="F113" s="70"/>
      <c r="G113" s="11"/>
      <c r="H113" s="11"/>
      <c r="I113" s="11"/>
    </row>
    <row r="114" spans="1:9" s="1" customFormat="1" x14ac:dyDescent="0.2">
      <c r="A114" s="11"/>
      <c r="B114" s="11"/>
      <c r="C114" s="11"/>
      <c r="D114" s="11"/>
      <c r="E114" s="11"/>
      <c r="F114" s="70"/>
      <c r="G114" s="11"/>
      <c r="H114" s="11"/>
      <c r="I114" s="11"/>
    </row>
    <row r="115" spans="1:9" s="1" customFormat="1" x14ac:dyDescent="0.2">
      <c r="A115" s="11"/>
      <c r="B115" s="11"/>
      <c r="C115" s="11"/>
      <c r="D115" s="11"/>
      <c r="E115" s="11"/>
      <c r="F115" s="70"/>
      <c r="G115" s="11"/>
      <c r="H115" s="11"/>
      <c r="I115" s="11"/>
    </row>
    <row r="116" spans="1:9" s="1" customFormat="1" x14ac:dyDescent="0.2">
      <c r="A116" s="11"/>
      <c r="B116" s="11"/>
      <c r="C116" s="11"/>
      <c r="D116" s="11"/>
      <c r="E116" s="11"/>
      <c r="F116" s="70"/>
      <c r="G116" s="11"/>
      <c r="H116" s="11"/>
      <c r="I116" s="11"/>
    </row>
    <row r="117" spans="1:9" s="1" customFormat="1" x14ac:dyDescent="0.2">
      <c r="A117" s="11"/>
      <c r="B117" s="11"/>
      <c r="C117" s="11"/>
      <c r="D117" s="11"/>
      <c r="E117" s="11"/>
      <c r="F117" s="70"/>
      <c r="G117" s="11"/>
      <c r="H117" s="11"/>
      <c r="I117" s="11"/>
    </row>
    <row r="118" spans="1:9" s="1" customFormat="1" x14ac:dyDescent="0.2">
      <c r="A118" s="11"/>
      <c r="B118" s="11"/>
      <c r="C118" s="11"/>
      <c r="D118" s="11"/>
      <c r="E118" s="11"/>
      <c r="F118" s="70"/>
      <c r="G118" s="11"/>
      <c r="H118" s="11"/>
      <c r="I118" s="11"/>
    </row>
    <row r="119" spans="1:9" s="1" customFormat="1" x14ac:dyDescent="0.2">
      <c r="A119" s="11"/>
      <c r="B119" s="11"/>
      <c r="C119" s="11"/>
      <c r="D119" s="11"/>
      <c r="E119" s="11"/>
      <c r="F119" s="70"/>
      <c r="G119" s="11"/>
      <c r="H119" s="11"/>
      <c r="I119" s="11"/>
    </row>
  </sheetData>
  <mergeCells count="9">
    <mergeCell ref="A7:A11"/>
    <mergeCell ref="B7:B11"/>
    <mergeCell ref="D1:J1"/>
    <mergeCell ref="B3:I3"/>
    <mergeCell ref="A4:A5"/>
    <mergeCell ref="B4:B5"/>
    <mergeCell ref="C4:C5"/>
    <mergeCell ref="D4:I4"/>
    <mergeCell ref="J4:J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7"/>
  <sheetViews>
    <sheetView view="pageBreakPreview" zoomScale="90" zoomScaleNormal="90" zoomScaleSheetLayoutView="90" workbookViewId="0">
      <selection activeCell="D1" sqref="D1:J1"/>
    </sheetView>
  </sheetViews>
  <sheetFormatPr defaultRowHeight="12.75" x14ac:dyDescent="0.2"/>
  <cols>
    <col min="1" max="1" width="8.28515625" customWidth="1"/>
    <col min="2" max="2" width="82.85546875" customWidth="1"/>
    <col min="3" max="3" width="38.7109375" customWidth="1"/>
    <col min="4" max="4" width="21" customWidth="1"/>
    <col min="5" max="5" width="19.7109375" customWidth="1"/>
    <col min="6" max="6" width="20" style="1" customWidth="1"/>
    <col min="7" max="7" width="18.85546875" customWidth="1"/>
    <col min="8" max="9" width="20" customWidth="1"/>
    <col min="10" max="10" width="17.140625" style="1" bestFit="1" customWidth="1"/>
    <col min="11" max="47" width="9.140625" style="1"/>
  </cols>
  <sheetData>
    <row r="1" spans="1:11" ht="113.25" customHeight="1" x14ac:dyDescent="0.3">
      <c r="A1" s="77"/>
      <c r="B1" s="77"/>
      <c r="C1" s="77"/>
      <c r="D1" s="150" t="s">
        <v>190</v>
      </c>
      <c r="E1" s="150"/>
      <c r="F1" s="150"/>
      <c r="G1" s="150"/>
      <c r="H1" s="150"/>
      <c r="I1" s="150"/>
      <c r="J1" s="150"/>
      <c r="K1" s="82"/>
    </row>
    <row r="2" spans="1:11" x14ac:dyDescent="0.2">
      <c r="A2" s="77"/>
      <c r="B2" s="77"/>
      <c r="C2" s="77"/>
      <c r="D2" s="77"/>
      <c r="E2" s="77"/>
      <c r="F2" s="77"/>
      <c r="G2" s="77"/>
      <c r="H2" s="77"/>
      <c r="I2" s="77"/>
    </row>
    <row r="3" spans="1:11" ht="21" customHeight="1" x14ac:dyDescent="0.3">
      <c r="A3" s="78"/>
      <c r="B3" s="153" t="s">
        <v>185</v>
      </c>
      <c r="C3" s="154"/>
      <c r="D3" s="154"/>
      <c r="E3" s="154"/>
      <c r="F3" s="154"/>
      <c r="G3" s="154"/>
      <c r="H3" s="154"/>
      <c r="I3" s="154"/>
    </row>
    <row r="4" spans="1:11" ht="27.75" customHeight="1" x14ac:dyDescent="0.2">
      <c r="A4" s="155" t="s">
        <v>1</v>
      </c>
      <c r="B4" s="155" t="s">
        <v>0</v>
      </c>
      <c r="C4" s="155" t="s">
        <v>65</v>
      </c>
      <c r="D4" s="157" t="s">
        <v>66</v>
      </c>
      <c r="E4" s="158"/>
      <c r="F4" s="158"/>
      <c r="G4" s="158"/>
      <c r="H4" s="158"/>
      <c r="I4" s="159"/>
      <c r="J4" s="151" t="s">
        <v>72</v>
      </c>
    </row>
    <row r="5" spans="1:11" ht="23.25" customHeight="1" x14ac:dyDescent="0.2">
      <c r="A5" s="156"/>
      <c r="B5" s="156"/>
      <c r="C5" s="156"/>
      <c r="D5" s="76">
        <v>2022</v>
      </c>
      <c r="E5" s="76">
        <v>2023</v>
      </c>
      <c r="F5" s="76">
        <v>2024</v>
      </c>
      <c r="G5" s="76">
        <v>2025</v>
      </c>
      <c r="H5" s="76">
        <v>2026</v>
      </c>
      <c r="I5" s="76">
        <v>2027</v>
      </c>
      <c r="J5" s="151"/>
    </row>
    <row r="6" spans="1:11" ht="23.25" customHeight="1" x14ac:dyDescent="0.2">
      <c r="A6" s="111">
        <v>1</v>
      </c>
      <c r="B6" s="111">
        <v>2</v>
      </c>
      <c r="C6" s="111">
        <v>3</v>
      </c>
      <c r="D6" s="111">
        <v>4</v>
      </c>
      <c r="E6" s="111">
        <v>5</v>
      </c>
      <c r="F6" s="111">
        <v>6</v>
      </c>
      <c r="G6" s="111">
        <v>7</v>
      </c>
      <c r="H6" s="111">
        <v>8</v>
      </c>
      <c r="I6" s="111">
        <v>9</v>
      </c>
      <c r="J6" s="111">
        <v>10</v>
      </c>
    </row>
    <row r="7" spans="1:11" s="1" customFormat="1" ht="16.5" customHeight="1" x14ac:dyDescent="0.2">
      <c r="A7" s="134" t="s">
        <v>24</v>
      </c>
      <c r="B7" s="138" t="s">
        <v>45</v>
      </c>
      <c r="C7" s="50" t="s">
        <v>63</v>
      </c>
      <c r="D7" s="88">
        <f>SUM(D8:D11)</f>
        <v>4897.90355</v>
      </c>
      <c r="E7" s="88">
        <f t="shared" ref="E7:I7" si="0">SUM(E8:E11)</f>
        <v>9126</v>
      </c>
      <c r="F7" s="88">
        <f t="shared" si="0"/>
        <v>5225</v>
      </c>
      <c r="G7" s="88">
        <f t="shared" si="0"/>
        <v>5568</v>
      </c>
      <c r="H7" s="88">
        <f t="shared" si="0"/>
        <v>0</v>
      </c>
      <c r="I7" s="88">
        <f t="shared" si="0"/>
        <v>0</v>
      </c>
      <c r="J7" s="88">
        <f t="shared" ref="J7:J15" si="1">SUM(D7:I7)</f>
        <v>24816.903549999999</v>
      </c>
    </row>
    <row r="8" spans="1:11" s="1" customFormat="1" ht="16.5" customHeight="1" x14ac:dyDescent="0.2">
      <c r="A8" s="135"/>
      <c r="B8" s="139"/>
      <c r="C8" s="50" t="s">
        <v>61</v>
      </c>
      <c r="D8" s="88">
        <v>0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J8" s="88">
        <f t="shared" si="1"/>
        <v>0</v>
      </c>
    </row>
    <row r="9" spans="1:11" s="1" customFormat="1" ht="16.5" customHeight="1" x14ac:dyDescent="0.2">
      <c r="A9" s="135"/>
      <c r="B9" s="139"/>
      <c r="C9" s="50" t="s">
        <v>62</v>
      </c>
      <c r="D9" s="88">
        <f>D15</f>
        <v>4897.90355</v>
      </c>
      <c r="E9" s="88">
        <f t="shared" ref="E9:I9" si="2">E15</f>
        <v>9126</v>
      </c>
      <c r="F9" s="88">
        <f t="shared" si="2"/>
        <v>5225</v>
      </c>
      <c r="G9" s="88">
        <f t="shared" si="2"/>
        <v>5568</v>
      </c>
      <c r="H9" s="88">
        <f t="shared" si="2"/>
        <v>0</v>
      </c>
      <c r="I9" s="88">
        <f t="shared" si="2"/>
        <v>0</v>
      </c>
      <c r="J9" s="88">
        <f t="shared" si="1"/>
        <v>24816.903549999999</v>
      </c>
    </row>
    <row r="10" spans="1:11" s="1" customFormat="1" ht="34.5" customHeight="1" x14ac:dyDescent="0.2">
      <c r="A10" s="135"/>
      <c r="B10" s="139"/>
      <c r="C10" s="50" t="s">
        <v>81</v>
      </c>
      <c r="D10" s="88">
        <f>D12+D13+D14</f>
        <v>0</v>
      </c>
      <c r="E10" s="88">
        <f t="shared" ref="E10:I10" si="3">E12+E13+E14</f>
        <v>0</v>
      </c>
      <c r="F10" s="88">
        <f t="shared" si="3"/>
        <v>0</v>
      </c>
      <c r="G10" s="88">
        <f t="shared" si="3"/>
        <v>0</v>
      </c>
      <c r="H10" s="88">
        <f t="shared" si="3"/>
        <v>0</v>
      </c>
      <c r="I10" s="88">
        <f t="shared" si="3"/>
        <v>0</v>
      </c>
      <c r="J10" s="88">
        <f t="shared" si="1"/>
        <v>0</v>
      </c>
    </row>
    <row r="11" spans="1:11" s="1" customFormat="1" ht="21" customHeight="1" x14ac:dyDescent="0.2">
      <c r="A11" s="141"/>
      <c r="B11" s="140"/>
      <c r="C11" s="50" t="s">
        <v>64</v>
      </c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f t="shared" si="1"/>
        <v>0</v>
      </c>
    </row>
    <row r="12" spans="1:11" s="1" customFormat="1" ht="30" x14ac:dyDescent="0.2">
      <c r="A12" s="53" t="s">
        <v>90</v>
      </c>
      <c r="B12" s="2" t="s">
        <v>46</v>
      </c>
      <c r="C12" s="7" t="s">
        <v>81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f t="shared" si="1"/>
        <v>0</v>
      </c>
    </row>
    <row r="13" spans="1:11" s="1" customFormat="1" ht="31.5" customHeight="1" x14ac:dyDescent="0.2">
      <c r="A13" s="53" t="s">
        <v>13</v>
      </c>
      <c r="B13" s="2" t="s">
        <v>54</v>
      </c>
      <c r="C13" s="7" t="s">
        <v>81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f t="shared" si="1"/>
        <v>0</v>
      </c>
    </row>
    <row r="14" spans="1:11" s="1" customFormat="1" ht="31.5" x14ac:dyDescent="0.2">
      <c r="A14" s="53" t="s">
        <v>6</v>
      </c>
      <c r="B14" s="2" t="s">
        <v>55</v>
      </c>
      <c r="C14" s="7" t="s">
        <v>81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f t="shared" si="1"/>
        <v>0</v>
      </c>
    </row>
    <row r="15" spans="1:11" s="1" customFormat="1" ht="63" x14ac:dyDescent="0.2">
      <c r="A15" s="53" t="s">
        <v>23</v>
      </c>
      <c r="B15" s="2" t="s">
        <v>69</v>
      </c>
      <c r="C15" s="80" t="s">
        <v>62</v>
      </c>
      <c r="D15" s="85">
        <v>4897.90355</v>
      </c>
      <c r="E15" s="85">
        <f>7120.85714+2005.14286</f>
        <v>9126</v>
      </c>
      <c r="F15" s="86">
        <f>4325+900</f>
        <v>5225</v>
      </c>
      <c r="G15" s="85">
        <v>5568</v>
      </c>
      <c r="H15" s="85">
        <v>0</v>
      </c>
      <c r="I15" s="85">
        <v>0</v>
      </c>
      <c r="J15" s="85">
        <f t="shared" si="1"/>
        <v>24816.903549999999</v>
      </c>
    </row>
    <row r="16" spans="1:11" s="1" customFormat="1" ht="15.75" x14ac:dyDescent="0.2">
      <c r="A16" s="19"/>
      <c r="B16" s="17"/>
      <c r="C16" s="17"/>
      <c r="D16" s="13"/>
      <c r="E16" s="15"/>
      <c r="F16" s="16"/>
      <c r="G16" s="16"/>
      <c r="H16" s="16"/>
      <c r="I16" s="16"/>
    </row>
    <row r="17" spans="1:9" s="1" customFormat="1" ht="15.75" x14ac:dyDescent="0.2">
      <c r="A17" s="19"/>
      <c r="B17" s="17"/>
      <c r="C17" s="17"/>
      <c r="D17" s="13"/>
      <c r="E17" s="15"/>
      <c r="F17" s="16"/>
      <c r="G17" s="16"/>
      <c r="H17" s="16"/>
      <c r="I17" s="16"/>
    </row>
    <row r="18" spans="1:9" s="1" customFormat="1" ht="15.75" x14ac:dyDescent="0.2">
      <c r="A18" s="19"/>
      <c r="B18" s="17"/>
      <c r="C18" s="17"/>
      <c r="D18" s="13"/>
      <c r="E18" s="15"/>
      <c r="F18" s="16"/>
      <c r="G18" s="16"/>
      <c r="H18" s="16"/>
      <c r="I18" s="16"/>
    </row>
    <row r="19" spans="1:9" s="1" customFormat="1" ht="15.75" x14ac:dyDescent="0.2">
      <c r="A19" s="19"/>
      <c r="B19" s="17"/>
      <c r="C19" s="17"/>
      <c r="D19" s="13"/>
      <c r="E19" s="15"/>
      <c r="F19" s="16"/>
      <c r="G19" s="16"/>
      <c r="H19" s="16"/>
      <c r="I19" s="16"/>
    </row>
    <row r="20" spans="1:9" s="1" customFormat="1" ht="15.75" x14ac:dyDescent="0.2">
      <c r="A20" s="19"/>
      <c r="B20" s="17"/>
      <c r="C20" s="17"/>
      <c r="D20" s="13"/>
      <c r="E20" s="15"/>
      <c r="F20" s="16"/>
      <c r="G20" s="16"/>
      <c r="H20" s="16"/>
      <c r="I20" s="16"/>
    </row>
    <row r="21" spans="1:9" s="1" customFormat="1" ht="27.75" customHeight="1" x14ac:dyDescent="0.2">
      <c r="A21" s="19"/>
      <c r="B21" s="17"/>
      <c r="C21" s="17"/>
      <c r="D21" s="13"/>
      <c r="E21" s="15"/>
      <c r="F21" s="16"/>
      <c r="G21" s="16"/>
      <c r="H21" s="16"/>
      <c r="I21" s="16"/>
    </row>
    <row r="22" spans="1:9" s="1" customFormat="1" ht="15.75" x14ac:dyDescent="0.2">
      <c r="A22" s="19"/>
      <c r="B22" s="18"/>
      <c r="C22" s="17"/>
      <c r="D22" s="13"/>
      <c r="E22" s="15"/>
      <c r="F22" s="14"/>
      <c r="G22" s="14"/>
      <c r="H22" s="14"/>
      <c r="I22" s="14"/>
    </row>
    <row r="23" spans="1:9" s="1" customFormat="1" ht="15.75" x14ac:dyDescent="0.2">
      <c r="A23" s="19"/>
      <c r="B23" s="18"/>
      <c r="C23" s="17"/>
      <c r="D23" s="14"/>
      <c r="E23" s="14"/>
      <c r="F23" s="14"/>
      <c r="G23" s="14"/>
      <c r="H23" s="14"/>
      <c r="I23" s="14"/>
    </row>
    <row r="24" spans="1:9" s="1" customFormat="1" ht="15.75" x14ac:dyDescent="0.2">
      <c r="A24" s="19"/>
      <c r="B24" s="17"/>
      <c r="C24" s="17"/>
      <c r="D24" s="13"/>
      <c r="E24" s="15"/>
      <c r="F24" s="16"/>
      <c r="G24" s="16"/>
      <c r="H24" s="16"/>
      <c r="I24" s="16"/>
    </row>
    <row r="25" spans="1:9" s="1" customFormat="1" ht="15.75" x14ac:dyDescent="0.2">
      <c r="A25" s="19"/>
      <c r="B25" s="17"/>
      <c r="C25" s="17"/>
      <c r="D25" s="13"/>
      <c r="E25" s="15"/>
      <c r="F25" s="16"/>
      <c r="G25" s="16"/>
      <c r="H25" s="16"/>
      <c r="I25" s="16"/>
    </row>
    <row r="26" spans="1:9" s="1" customFormat="1" ht="15.75" x14ac:dyDescent="0.2">
      <c r="A26" s="19"/>
      <c r="B26" s="18"/>
      <c r="C26" s="17"/>
      <c r="D26" s="14"/>
      <c r="E26" s="14"/>
      <c r="F26" s="14"/>
      <c r="G26" s="14"/>
      <c r="H26" s="14"/>
      <c r="I26" s="14"/>
    </row>
    <row r="27" spans="1:9" s="1" customFormat="1" ht="27.75" customHeight="1" x14ac:dyDescent="0.2">
      <c r="A27" s="19"/>
      <c r="B27" s="17"/>
      <c r="C27" s="17"/>
      <c r="D27" s="13"/>
      <c r="E27" s="15"/>
      <c r="F27" s="16"/>
      <c r="G27" s="16"/>
      <c r="H27" s="16"/>
      <c r="I27" s="16"/>
    </row>
    <row r="28" spans="1:9" s="1" customFormat="1" ht="24" customHeight="1" x14ac:dyDescent="0.2">
      <c r="A28" s="19"/>
      <c r="B28" s="17"/>
      <c r="C28" s="17"/>
      <c r="D28" s="13"/>
      <c r="E28" s="15"/>
      <c r="F28" s="16"/>
      <c r="G28" s="16"/>
      <c r="H28" s="16"/>
      <c r="I28" s="16"/>
    </row>
    <row r="29" spans="1:9" s="1" customFormat="1" ht="27" customHeight="1" x14ac:dyDescent="0.2">
      <c r="A29" s="19"/>
      <c r="B29" s="17"/>
      <c r="C29" s="17"/>
      <c r="D29" s="13"/>
      <c r="E29" s="15"/>
      <c r="F29" s="16"/>
      <c r="G29" s="16"/>
      <c r="H29" s="16"/>
      <c r="I29" s="16"/>
    </row>
    <row r="30" spans="1:9" s="1" customFormat="1" ht="15.75" x14ac:dyDescent="0.2">
      <c r="A30" s="19"/>
      <c r="B30" s="18"/>
      <c r="C30" s="17"/>
      <c r="D30" s="14"/>
      <c r="E30" s="14"/>
      <c r="F30" s="14"/>
      <c r="G30" s="14"/>
      <c r="H30" s="14"/>
      <c r="I30" s="14"/>
    </row>
    <row r="31" spans="1:9" s="1" customFormat="1" ht="15.75" x14ac:dyDescent="0.2">
      <c r="A31" s="19"/>
      <c r="B31" s="17"/>
      <c r="C31" s="17"/>
      <c r="D31" s="13"/>
      <c r="E31" s="15"/>
      <c r="F31" s="16"/>
      <c r="G31" s="16"/>
      <c r="H31" s="16"/>
      <c r="I31" s="16"/>
    </row>
    <row r="32" spans="1:9" s="1" customFormat="1" ht="15.75" x14ac:dyDescent="0.2">
      <c r="A32" s="19"/>
      <c r="B32" s="17"/>
      <c r="C32" s="17"/>
      <c r="D32" s="13"/>
      <c r="E32" s="15"/>
      <c r="F32" s="16"/>
      <c r="G32" s="16"/>
      <c r="H32" s="16"/>
      <c r="I32" s="16"/>
    </row>
    <row r="33" spans="1:9" s="1" customFormat="1" ht="24" customHeight="1" x14ac:dyDescent="0.2">
      <c r="A33" s="19"/>
      <c r="B33" s="17"/>
      <c r="C33" s="17"/>
      <c r="D33" s="13"/>
      <c r="E33" s="15"/>
      <c r="F33" s="16"/>
      <c r="G33" s="16"/>
      <c r="H33" s="16"/>
      <c r="I33" s="16"/>
    </row>
    <row r="34" spans="1:9" s="1" customFormat="1" ht="15.75" x14ac:dyDescent="0.2">
      <c r="A34" s="19"/>
      <c r="B34" s="18"/>
      <c r="C34" s="17"/>
      <c r="D34" s="13"/>
      <c r="E34" s="15"/>
      <c r="F34" s="14"/>
      <c r="G34" s="14"/>
      <c r="H34" s="14"/>
      <c r="I34" s="14"/>
    </row>
    <row r="35" spans="1:9" s="1" customFormat="1" ht="15.75" x14ac:dyDescent="0.2">
      <c r="A35" s="19"/>
      <c r="B35" s="18"/>
      <c r="C35" s="17"/>
      <c r="D35" s="13"/>
      <c r="E35" s="15"/>
      <c r="F35" s="14"/>
      <c r="G35" s="14"/>
      <c r="H35" s="14"/>
      <c r="I35" s="14"/>
    </row>
    <row r="36" spans="1:9" s="1" customFormat="1" ht="15.75" x14ac:dyDescent="0.2">
      <c r="A36" s="19"/>
      <c r="B36" s="18"/>
      <c r="C36" s="17"/>
      <c r="D36" s="14"/>
      <c r="E36" s="14"/>
      <c r="F36" s="14"/>
      <c r="G36" s="14"/>
      <c r="H36" s="14"/>
      <c r="I36" s="14"/>
    </row>
    <row r="37" spans="1:9" s="1" customFormat="1" ht="15.75" x14ac:dyDescent="0.2">
      <c r="A37" s="19"/>
      <c r="B37" s="17"/>
      <c r="C37" s="17"/>
      <c r="D37" s="13"/>
      <c r="E37" s="15"/>
      <c r="F37" s="16"/>
      <c r="G37" s="16"/>
      <c r="H37" s="16"/>
      <c r="I37" s="16"/>
    </row>
    <row r="38" spans="1:9" s="1" customFormat="1" ht="15.75" x14ac:dyDescent="0.2">
      <c r="A38" s="19"/>
      <c r="B38" s="17"/>
      <c r="C38" s="17"/>
      <c r="D38" s="13"/>
      <c r="E38" s="15"/>
      <c r="F38" s="16"/>
      <c r="G38" s="16"/>
      <c r="H38" s="16"/>
      <c r="I38" s="16"/>
    </row>
    <row r="39" spans="1:9" s="1" customFormat="1" ht="15.75" x14ac:dyDescent="0.2">
      <c r="A39" s="19"/>
      <c r="B39" s="17"/>
      <c r="C39" s="17"/>
      <c r="D39" s="13"/>
      <c r="E39" s="15"/>
      <c r="F39" s="16"/>
      <c r="G39" s="16"/>
      <c r="H39" s="16"/>
      <c r="I39" s="16"/>
    </row>
    <row r="40" spans="1:9" s="1" customFormat="1" ht="15.75" x14ac:dyDescent="0.2">
      <c r="A40" s="19"/>
      <c r="B40" s="17"/>
      <c r="C40" s="17"/>
      <c r="D40" s="13"/>
      <c r="E40" s="15"/>
      <c r="F40" s="16"/>
      <c r="G40" s="16"/>
      <c r="H40" s="16"/>
      <c r="I40" s="16"/>
    </row>
    <row r="41" spans="1:9" s="1" customFormat="1" ht="15.75" x14ac:dyDescent="0.2">
      <c r="A41" s="19"/>
      <c r="B41" s="17"/>
      <c r="C41" s="17"/>
      <c r="D41" s="13"/>
      <c r="E41" s="15"/>
      <c r="F41" s="16"/>
      <c r="G41" s="16"/>
      <c r="H41" s="16"/>
      <c r="I41" s="16"/>
    </row>
    <row r="42" spans="1:9" s="1" customFormat="1" ht="15.75" x14ac:dyDescent="0.2">
      <c r="A42" s="19"/>
      <c r="B42" s="17"/>
      <c r="C42" s="17"/>
      <c r="D42" s="13"/>
      <c r="E42" s="15"/>
      <c r="F42" s="16"/>
      <c r="G42" s="16"/>
      <c r="H42" s="16"/>
      <c r="I42" s="16"/>
    </row>
    <row r="43" spans="1:9" s="1" customFormat="1" ht="15.75" x14ac:dyDescent="0.2">
      <c r="A43" s="19"/>
      <c r="B43" s="17"/>
      <c r="C43" s="17"/>
      <c r="D43" s="13"/>
      <c r="E43" s="15"/>
      <c r="F43" s="16"/>
      <c r="G43" s="16"/>
      <c r="H43" s="16"/>
      <c r="I43" s="16"/>
    </row>
    <row r="44" spans="1:9" s="1" customFormat="1" ht="48.75" customHeight="1" x14ac:dyDescent="0.2">
      <c r="A44" s="19"/>
      <c r="B44" s="17"/>
      <c r="C44" s="17"/>
      <c r="D44" s="13"/>
      <c r="E44" s="15"/>
      <c r="F44" s="16"/>
      <c r="G44" s="16"/>
      <c r="H44" s="16"/>
      <c r="I44" s="16"/>
    </row>
    <row r="45" spans="1:9" s="1" customFormat="1" ht="15.75" x14ac:dyDescent="0.2">
      <c r="A45" s="19"/>
      <c r="B45" s="18"/>
      <c r="C45" s="17"/>
      <c r="D45" s="14"/>
      <c r="E45" s="14"/>
      <c r="F45" s="14"/>
      <c r="G45" s="14"/>
      <c r="H45" s="14"/>
      <c r="I45" s="14"/>
    </row>
    <row r="46" spans="1:9" s="1" customFormat="1" ht="15.75" x14ac:dyDescent="0.2">
      <c r="A46" s="19"/>
      <c r="B46" s="17"/>
      <c r="C46" s="17"/>
      <c r="D46" s="13"/>
      <c r="E46" s="15"/>
      <c r="F46" s="16"/>
      <c r="G46" s="16"/>
      <c r="H46" s="16"/>
      <c r="I46" s="16"/>
    </row>
    <row r="47" spans="1:9" s="1" customFormat="1" ht="15.75" x14ac:dyDescent="0.2">
      <c r="A47" s="19"/>
      <c r="B47" s="17"/>
      <c r="C47" s="17"/>
      <c r="D47" s="13"/>
      <c r="E47" s="15"/>
      <c r="F47" s="16"/>
      <c r="G47" s="16"/>
      <c r="H47" s="16"/>
      <c r="I47" s="16"/>
    </row>
    <row r="48" spans="1:9" s="1" customFormat="1" ht="15.75" x14ac:dyDescent="0.2">
      <c r="A48" s="19"/>
      <c r="B48" s="17"/>
      <c r="C48" s="17"/>
      <c r="D48" s="13"/>
      <c r="E48" s="15"/>
      <c r="F48" s="16"/>
      <c r="G48" s="16"/>
      <c r="H48" s="16"/>
      <c r="I48" s="16"/>
    </row>
    <row r="49" spans="1:9" s="1" customFormat="1" ht="34.5" customHeight="1" x14ac:dyDescent="0.2">
      <c r="A49" s="19"/>
      <c r="B49" s="17"/>
      <c r="C49" s="17"/>
      <c r="D49" s="13"/>
      <c r="E49" s="15"/>
      <c r="F49" s="16"/>
      <c r="G49" s="16"/>
      <c r="H49" s="16"/>
      <c r="I49" s="16"/>
    </row>
    <row r="50" spans="1:9" s="1" customFormat="1" ht="15.75" x14ac:dyDescent="0.2">
      <c r="A50" s="19"/>
      <c r="B50" s="17"/>
      <c r="C50" s="17"/>
      <c r="D50" s="13"/>
      <c r="E50" s="15"/>
      <c r="F50" s="16"/>
      <c r="G50" s="16"/>
      <c r="H50" s="16"/>
      <c r="I50" s="16"/>
    </row>
    <row r="51" spans="1:9" s="1" customFormat="1" ht="15.75" x14ac:dyDescent="0.2">
      <c r="A51" s="19"/>
      <c r="B51" s="17"/>
      <c r="C51" s="17"/>
      <c r="D51" s="13"/>
      <c r="E51" s="15"/>
      <c r="F51" s="16"/>
      <c r="G51" s="16"/>
      <c r="H51" s="16"/>
      <c r="I51" s="16"/>
    </row>
    <row r="52" spans="1:9" s="1" customFormat="1" ht="26.25" customHeight="1" x14ac:dyDescent="0.2">
      <c r="A52" s="19"/>
      <c r="B52" s="17"/>
      <c r="C52" s="17"/>
      <c r="D52" s="13"/>
      <c r="E52" s="15"/>
      <c r="F52" s="16"/>
      <c r="G52" s="16"/>
      <c r="H52" s="16"/>
      <c r="I52" s="16"/>
    </row>
    <row r="53" spans="1:9" s="1" customFormat="1" ht="27" customHeight="1" x14ac:dyDescent="0.2">
      <c r="A53" s="19"/>
      <c r="B53" s="17"/>
      <c r="C53" s="17"/>
      <c r="D53" s="13"/>
      <c r="E53" s="15"/>
      <c r="F53" s="16"/>
      <c r="G53" s="16"/>
      <c r="H53" s="16"/>
      <c r="I53" s="16"/>
    </row>
    <row r="54" spans="1:9" s="1" customFormat="1" ht="26.25" customHeight="1" x14ac:dyDescent="0.2">
      <c r="A54" s="19"/>
      <c r="B54" s="17"/>
      <c r="C54" s="17"/>
      <c r="D54" s="13"/>
      <c r="E54" s="15"/>
      <c r="F54" s="16"/>
      <c r="G54" s="16"/>
      <c r="H54" s="16"/>
      <c r="I54" s="16"/>
    </row>
    <row r="55" spans="1:9" s="1" customFormat="1" ht="24.75" customHeight="1" x14ac:dyDescent="0.2">
      <c r="A55" s="19"/>
      <c r="B55" s="17"/>
      <c r="C55" s="17"/>
      <c r="D55" s="13"/>
      <c r="E55" s="15"/>
      <c r="F55" s="16"/>
      <c r="G55" s="16"/>
      <c r="H55" s="16"/>
      <c r="I55" s="16"/>
    </row>
    <row r="56" spans="1:9" s="1" customFormat="1" ht="26.25" customHeight="1" x14ac:dyDescent="0.2">
      <c r="A56" s="19"/>
      <c r="B56" s="17"/>
      <c r="C56" s="17"/>
      <c r="D56" s="13"/>
      <c r="E56" s="15"/>
      <c r="F56" s="16"/>
      <c r="G56" s="16"/>
      <c r="H56" s="16"/>
      <c r="I56" s="16"/>
    </row>
    <row r="57" spans="1:9" s="1" customFormat="1" ht="50.25" customHeight="1" x14ac:dyDescent="0.2">
      <c r="A57" s="19"/>
      <c r="B57" s="17"/>
      <c r="C57" s="17"/>
      <c r="D57" s="13"/>
      <c r="E57" s="15"/>
      <c r="F57" s="16"/>
      <c r="G57" s="16"/>
      <c r="H57" s="16"/>
      <c r="I57" s="16"/>
    </row>
    <row r="58" spans="1:9" s="1" customFormat="1" ht="21.75" customHeight="1" x14ac:dyDescent="0.2">
      <c r="A58" s="19"/>
      <c r="B58" s="17"/>
      <c r="C58" s="17"/>
      <c r="D58" s="13"/>
      <c r="E58" s="15"/>
      <c r="F58" s="16"/>
      <c r="G58" s="16"/>
      <c r="H58" s="16"/>
      <c r="I58" s="16"/>
    </row>
    <row r="59" spans="1:9" s="1" customFormat="1" ht="15.75" x14ac:dyDescent="0.2">
      <c r="A59" s="19"/>
      <c r="B59" s="18"/>
      <c r="C59" s="17"/>
      <c r="D59" s="14"/>
      <c r="E59" s="14"/>
      <c r="F59" s="14"/>
      <c r="G59" s="14"/>
      <c r="H59" s="14"/>
      <c r="I59" s="14"/>
    </row>
    <row r="60" spans="1:9" s="1" customFormat="1" ht="15.75" x14ac:dyDescent="0.2">
      <c r="A60" s="20"/>
      <c r="B60" s="17"/>
      <c r="C60" s="17"/>
      <c r="D60" s="13"/>
      <c r="E60" s="15"/>
      <c r="F60" s="16"/>
      <c r="G60" s="16"/>
      <c r="H60" s="16"/>
      <c r="I60" s="16"/>
    </row>
    <row r="61" spans="1:9" s="1" customFormat="1" ht="15.75" x14ac:dyDescent="0.2">
      <c r="A61" s="20"/>
      <c r="B61" s="17"/>
      <c r="C61" s="17"/>
      <c r="D61" s="13"/>
      <c r="E61" s="15"/>
      <c r="F61" s="16"/>
      <c r="G61" s="16"/>
      <c r="H61" s="16"/>
      <c r="I61" s="16"/>
    </row>
    <row r="62" spans="1:9" s="1" customFormat="1" ht="114.75" customHeight="1" x14ac:dyDescent="0.2">
      <c r="A62" s="20"/>
      <c r="B62" s="17"/>
      <c r="C62" s="17"/>
      <c r="D62" s="13"/>
      <c r="E62" s="15"/>
      <c r="F62" s="16"/>
      <c r="G62" s="16"/>
      <c r="H62" s="16"/>
      <c r="I62" s="16"/>
    </row>
    <row r="63" spans="1:9" s="1" customFormat="1" ht="15.75" x14ac:dyDescent="0.2">
      <c r="A63" s="20"/>
      <c r="B63" s="17"/>
      <c r="C63" s="17"/>
      <c r="D63" s="13"/>
      <c r="E63" s="15"/>
      <c r="F63" s="16"/>
      <c r="G63" s="16"/>
      <c r="H63" s="16"/>
      <c r="I63" s="16"/>
    </row>
    <row r="64" spans="1:9" s="1" customFormat="1" ht="26.25" customHeight="1" x14ac:dyDescent="0.25">
      <c r="A64" s="21"/>
      <c r="B64" s="22"/>
      <c r="C64" s="22"/>
      <c r="D64" s="23"/>
      <c r="E64" s="23"/>
      <c r="F64" s="62"/>
      <c r="G64" s="23"/>
      <c r="H64" s="23"/>
      <c r="I64" s="23"/>
    </row>
    <row r="65" spans="1:9" s="1" customFormat="1" ht="51" customHeight="1" x14ac:dyDescent="0.25">
      <c r="A65" s="24"/>
      <c r="B65" s="25"/>
      <c r="C65" s="26"/>
      <c r="D65" s="27"/>
      <c r="E65" s="28"/>
      <c r="F65" s="63"/>
      <c r="G65" s="27"/>
      <c r="H65" s="27"/>
      <c r="I65" s="27"/>
    </row>
    <row r="66" spans="1:9" s="1" customFormat="1" ht="176.25" customHeight="1" x14ac:dyDescent="0.2">
      <c r="A66" s="3"/>
      <c r="B66" s="8"/>
      <c r="C66" s="3"/>
      <c r="D66" s="13"/>
      <c r="E66" s="10"/>
      <c r="F66" s="16"/>
      <c r="G66" s="9"/>
      <c r="H66" s="9"/>
      <c r="I66" s="9"/>
    </row>
    <row r="67" spans="1:9" s="1" customFormat="1" ht="170.25" customHeight="1" x14ac:dyDescent="0.2">
      <c r="A67" s="3"/>
      <c r="B67" s="8"/>
      <c r="C67" s="3"/>
      <c r="D67" s="13"/>
      <c r="E67" s="10"/>
      <c r="F67" s="13"/>
      <c r="G67" s="13"/>
      <c r="H67" s="13"/>
      <c r="I67" s="13"/>
    </row>
    <row r="68" spans="1:9" s="1" customFormat="1" ht="15.75" x14ac:dyDescent="0.2">
      <c r="A68" s="3"/>
      <c r="B68" s="8"/>
      <c r="C68" s="3"/>
      <c r="D68" s="29"/>
      <c r="E68" s="29"/>
      <c r="F68" s="64"/>
      <c r="G68" s="29"/>
      <c r="H68" s="29"/>
      <c r="I68" s="29"/>
    </row>
    <row r="69" spans="1:9" s="1" customFormat="1" ht="15.75" x14ac:dyDescent="0.2">
      <c r="A69" s="3"/>
      <c r="B69" s="8"/>
      <c r="C69" s="3"/>
      <c r="D69" s="13"/>
      <c r="E69" s="10"/>
      <c r="F69" s="64"/>
      <c r="G69" s="29"/>
      <c r="H69" s="29"/>
      <c r="I69" s="29"/>
    </row>
    <row r="70" spans="1:9" s="1" customFormat="1" ht="15.75" x14ac:dyDescent="0.2">
      <c r="A70" s="3"/>
      <c r="B70" s="8"/>
      <c r="C70" s="3"/>
      <c r="D70" s="13"/>
      <c r="E70" s="10"/>
      <c r="F70" s="64"/>
      <c r="G70" s="29"/>
      <c r="H70" s="29"/>
      <c r="I70" s="29"/>
    </row>
    <row r="71" spans="1:9" s="1" customFormat="1" ht="15.75" x14ac:dyDescent="0.2">
      <c r="A71" s="3"/>
      <c r="B71" s="8"/>
      <c r="C71" s="3"/>
      <c r="D71" s="13"/>
      <c r="E71" s="10"/>
      <c r="F71" s="64"/>
      <c r="G71" s="29"/>
      <c r="H71" s="29"/>
      <c r="I71" s="29"/>
    </row>
    <row r="72" spans="1:9" s="1" customFormat="1" ht="23.25" customHeight="1" x14ac:dyDescent="0.2">
      <c r="A72" s="4"/>
      <c r="B72" s="4"/>
      <c r="C72" s="4"/>
      <c r="D72" s="12"/>
      <c r="E72" s="12"/>
      <c r="F72" s="14"/>
      <c r="G72" s="12"/>
      <c r="H72" s="12"/>
      <c r="I72" s="12"/>
    </row>
    <row r="73" spans="1:9" s="1" customFormat="1" ht="98.25" customHeight="1" x14ac:dyDescent="0.2">
      <c r="A73" s="30"/>
      <c r="B73" s="8"/>
      <c r="C73" s="3"/>
      <c r="D73" s="13"/>
      <c r="E73" s="10"/>
      <c r="F73" s="16"/>
      <c r="G73" s="9"/>
      <c r="H73" s="9"/>
      <c r="I73" s="9"/>
    </row>
    <row r="74" spans="1:9" s="1" customFormat="1" ht="15.75" x14ac:dyDescent="0.2">
      <c r="A74" s="3"/>
      <c r="B74" s="8"/>
      <c r="C74" s="3"/>
      <c r="D74" s="13"/>
      <c r="E74" s="10"/>
      <c r="F74" s="16"/>
      <c r="G74" s="9"/>
      <c r="H74" s="9"/>
      <c r="I74" s="9"/>
    </row>
    <row r="75" spans="1:9" s="1" customFormat="1" ht="93" customHeight="1" x14ac:dyDescent="0.2">
      <c r="A75" s="3"/>
      <c r="B75" s="8"/>
      <c r="C75" s="3"/>
      <c r="D75" s="13"/>
      <c r="E75" s="10"/>
      <c r="F75" s="16"/>
      <c r="G75" s="9"/>
      <c r="H75" s="9"/>
      <c r="I75" s="9"/>
    </row>
    <row r="76" spans="1:9" s="1" customFormat="1" ht="67.5" customHeight="1" x14ac:dyDescent="0.2">
      <c r="A76" s="3"/>
      <c r="B76" s="8"/>
      <c r="C76" s="3"/>
      <c r="D76" s="13"/>
      <c r="E76" s="10"/>
      <c r="F76" s="16"/>
      <c r="G76" s="9"/>
      <c r="H76" s="9"/>
      <c r="I76" s="9"/>
    </row>
    <row r="77" spans="1:9" s="1" customFormat="1" ht="21" customHeight="1" x14ac:dyDescent="0.2">
      <c r="A77" s="4"/>
      <c r="B77" s="4"/>
      <c r="C77" s="4"/>
      <c r="D77" s="12"/>
      <c r="E77" s="12"/>
      <c r="F77" s="14"/>
      <c r="G77" s="12"/>
      <c r="H77" s="12"/>
      <c r="I77" s="12"/>
    </row>
    <row r="78" spans="1:9" s="1" customFormat="1" ht="40.5" customHeight="1" x14ac:dyDescent="0.2">
      <c r="A78" s="24"/>
      <c r="B78" s="24"/>
      <c r="C78" s="31"/>
      <c r="D78" s="5"/>
      <c r="E78" s="32"/>
      <c r="F78" s="65"/>
      <c r="G78" s="5"/>
      <c r="H78" s="5"/>
      <c r="I78" s="5"/>
    </row>
    <row r="79" spans="1:9" s="1" customFormat="1" ht="53.25" customHeight="1" x14ac:dyDescent="0.2">
      <c r="A79" s="3"/>
      <c r="B79" s="8"/>
      <c r="C79" s="3"/>
      <c r="D79" s="13"/>
      <c r="E79" s="10"/>
      <c r="F79" s="66"/>
      <c r="G79" s="33"/>
      <c r="H79" s="33"/>
      <c r="I79" s="33"/>
    </row>
    <row r="80" spans="1:9" s="1" customFormat="1" ht="69.75" customHeight="1" x14ac:dyDescent="0.2">
      <c r="A80" s="3"/>
      <c r="B80" s="8"/>
      <c r="C80" s="3"/>
      <c r="D80" s="33"/>
      <c r="E80" s="10"/>
      <c r="F80" s="66"/>
      <c r="G80" s="33"/>
      <c r="H80" s="33"/>
      <c r="I80" s="33"/>
    </row>
    <row r="81" spans="1:9" s="1" customFormat="1" ht="91.5" customHeight="1" x14ac:dyDescent="0.2">
      <c r="A81" s="3"/>
      <c r="B81" s="8"/>
      <c r="C81" s="3"/>
      <c r="D81" s="13"/>
      <c r="E81" s="10"/>
      <c r="F81" s="66"/>
      <c r="G81" s="33"/>
      <c r="H81" s="33"/>
      <c r="I81" s="33"/>
    </row>
    <row r="82" spans="1:9" s="1" customFormat="1" ht="150" customHeight="1" x14ac:dyDescent="0.2">
      <c r="A82" s="3"/>
      <c r="B82" s="8"/>
      <c r="C82" s="3"/>
      <c r="D82" s="33"/>
      <c r="E82" s="10"/>
      <c r="F82" s="66"/>
      <c r="G82" s="33"/>
      <c r="H82" s="33"/>
      <c r="I82" s="33"/>
    </row>
    <row r="83" spans="1:9" s="1" customFormat="1" ht="21.75" customHeight="1" x14ac:dyDescent="0.2">
      <c r="A83" s="3"/>
      <c r="B83" s="4"/>
      <c r="C83" s="3"/>
      <c r="D83" s="5"/>
      <c r="E83" s="5"/>
      <c r="F83" s="65"/>
      <c r="G83" s="5"/>
      <c r="H83" s="5"/>
      <c r="I83" s="5"/>
    </row>
    <row r="84" spans="1:9" s="1" customFormat="1" ht="12" customHeight="1" x14ac:dyDescent="0.2">
      <c r="A84" s="3"/>
      <c r="B84" s="4"/>
      <c r="C84" s="3"/>
      <c r="D84" s="5"/>
      <c r="E84" s="5"/>
      <c r="F84" s="65"/>
      <c r="G84" s="5"/>
      <c r="H84" s="5"/>
      <c r="I84" s="5"/>
    </row>
    <row r="85" spans="1:9" s="1" customFormat="1" ht="8.25" customHeight="1" x14ac:dyDescent="0.2">
      <c r="A85" s="3"/>
      <c r="B85" s="4"/>
      <c r="C85" s="3"/>
      <c r="D85" s="5"/>
      <c r="E85" s="5"/>
      <c r="F85" s="65"/>
      <c r="G85" s="5"/>
      <c r="H85" s="5"/>
      <c r="I85" s="5"/>
    </row>
    <row r="86" spans="1:9" s="1" customFormat="1" ht="33.75" customHeight="1" x14ac:dyDescent="0.2">
      <c r="A86" s="34"/>
      <c r="B86" s="35"/>
      <c r="C86" s="36"/>
      <c r="D86" s="37"/>
      <c r="E86" s="38"/>
      <c r="F86" s="13"/>
      <c r="G86" s="37"/>
      <c r="H86" s="37"/>
      <c r="I86" s="37"/>
    </row>
    <row r="87" spans="1:9" s="1" customFormat="1" ht="15.75" x14ac:dyDescent="0.2">
      <c r="A87" s="3"/>
      <c r="B87" s="8"/>
      <c r="C87" s="3"/>
      <c r="D87" s="13"/>
      <c r="E87" s="10"/>
      <c r="F87" s="66"/>
      <c r="G87" s="33"/>
      <c r="H87" s="33"/>
      <c r="I87" s="33"/>
    </row>
    <row r="88" spans="1:9" s="1" customFormat="1" ht="64.5" customHeight="1" x14ac:dyDescent="0.2">
      <c r="A88" s="3"/>
      <c r="B88" s="8"/>
      <c r="C88" s="3"/>
      <c r="D88" s="13"/>
      <c r="E88" s="10"/>
      <c r="F88" s="66"/>
      <c r="G88" s="33"/>
      <c r="H88" s="33"/>
      <c r="I88" s="33"/>
    </row>
    <row r="89" spans="1:9" s="1" customFormat="1" ht="18" customHeight="1" x14ac:dyDescent="0.2">
      <c r="A89" s="3"/>
      <c r="B89" s="4"/>
      <c r="C89" s="3"/>
      <c r="D89" s="5"/>
      <c r="E89" s="10"/>
      <c r="F89" s="65"/>
      <c r="G89" s="5"/>
      <c r="H89" s="5"/>
      <c r="I89" s="5"/>
    </row>
    <row r="90" spans="1:9" s="1" customFormat="1" ht="15.75" x14ac:dyDescent="0.2">
      <c r="A90" s="4"/>
      <c r="B90" s="4"/>
      <c r="C90" s="4"/>
      <c r="D90" s="39"/>
      <c r="E90" s="39"/>
      <c r="F90" s="39"/>
      <c r="G90" s="39"/>
      <c r="H90" s="39"/>
      <c r="I90" s="39"/>
    </row>
    <row r="91" spans="1:9" s="1" customFormat="1" x14ac:dyDescent="0.2">
      <c r="A91" s="40"/>
      <c r="B91" s="41"/>
      <c r="C91" s="40"/>
      <c r="D91" s="42"/>
      <c r="E91" s="42"/>
      <c r="F91" s="67"/>
      <c r="G91" s="42"/>
      <c r="H91" s="42"/>
      <c r="I91" s="42"/>
    </row>
    <row r="92" spans="1:9" s="1" customFormat="1" x14ac:dyDescent="0.2">
      <c r="A92" s="40"/>
      <c r="B92" s="40"/>
      <c r="C92" s="40"/>
      <c r="D92" s="43"/>
      <c r="E92" s="44"/>
      <c r="F92" s="68"/>
      <c r="G92" s="43"/>
      <c r="H92" s="43"/>
      <c r="I92" s="43"/>
    </row>
    <row r="93" spans="1:9" s="1" customFormat="1" x14ac:dyDescent="0.2">
      <c r="A93" s="40"/>
      <c r="B93" s="40"/>
      <c r="C93" s="40"/>
      <c r="D93" s="44"/>
      <c r="E93" s="44"/>
      <c r="F93" s="69"/>
      <c r="G93" s="44"/>
      <c r="H93" s="44"/>
      <c r="I93" s="44"/>
    </row>
    <row r="94" spans="1:9" s="1" customFormat="1" ht="15.75" x14ac:dyDescent="0.25">
      <c r="A94" s="45"/>
      <c r="B94" s="46"/>
      <c r="C94" s="46"/>
      <c r="D94" s="44"/>
      <c r="E94" s="44"/>
      <c r="F94" s="69"/>
      <c r="G94" s="44"/>
      <c r="H94" s="44"/>
      <c r="I94" s="44"/>
    </row>
    <row r="95" spans="1:9" s="1" customFormat="1" x14ac:dyDescent="0.2">
      <c r="A95" s="11"/>
      <c r="B95" s="11"/>
      <c r="C95" s="11"/>
      <c r="D95" s="11"/>
      <c r="E95" s="11"/>
      <c r="F95" s="70"/>
      <c r="G95" s="11"/>
      <c r="H95" s="11"/>
      <c r="I95" s="11"/>
    </row>
    <row r="96" spans="1:9" s="1" customFormat="1" x14ac:dyDescent="0.2">
      <c r="A96" s="11"/>
      <c r="B96" s="11"/>
      <c r="C96" s="11"/>
      <c r="D96" s="11"/>
      <c r="E96" s="11"/>
      <c r="F96" s="70"/>
      <c r="G96" s="11"/>
      <c r="H96" s="11"/>
      <c r="I96" s="11"/>
    </row>
    <row r="97" spans="1:9" s="1" customFormat="1" x14ac:dyDescent="0.2">
      <c r="A97" s="11"/>
      <c r="B97" s="11"/>
      <c r="C97" s="11"/>
      <c r="D97" s="11"/>
      <c r="E97" s="11"/>
      <c r="F97" s="70"/>
      <c r="G97" s="11"/>
      <c r="H97" s="11"/>
      <c r="I97" s="11"/>
    </row>
    <row r="98" spans="1:9" s="1" customFormat="1" x14ac:dyDescent="0.2">
      <c r="A98" s="11"/>
      <c r="B98" s="11"/>
      <c r="C98" s="11"/>
      <c r="D98" s="11"/>
      <c r="E98" s="11"/>
      <c r="F98" s="70"/>
      <c r="G98" s="11"/>
      <c r="H98" s="11"/>
      <c r="I98" s="11"/>
    </row>
    <row r="99" spans="1:9" s="1" customFormat="1" x14ac:dyDescent="0.2">
      <c r="A99" s="11"/>
      <c r="B99" s="11"/>
      <c r="C99" s="11"/>
      <c r="D99" s="11"/>
      <c r="E99" s="11"/>
      <c r="F99" s="70"/>
      <c r="G99" s="11"/>
      <c r="H99" s="11"/>
      <c r="I99" s="11"/>
    </row>
    <row r="100" spans="1:9" s="1" customFormat="1" x14ac:dyDescent="0.2">
      <c r="A100" s="11"/>
      <c r="B100" s="11"/>
      <c r="C100" s="11"/>
      <c r="D100" s="11"/>
      <c r="E100" s="11"/>
      <c r="F100" s="70"/>
      <c r="G100" s="11"/>
      <c r="H100" s="11"/>
      <c r="I100" s="11"/>
    </row>
    <row r="101" spans="1:9" s="1" customFormat="1" x14ac:dyDescent="0.2">
      <c r="A101" s="11"/>
      <c r="B101" s="11"/>
      <c r="C101" s="11"/>
      <c r="D101" s="11"/>
      <c r="E101" s="11"/>
      <c r="F101" s="70"/>
      <c r="G101" s="11"/>
      <c r="H101" s="11"/>
      <c r="I101" s="11"/>
    </row>
    <row r="102" spans="1:9" s="1" customFormat="1" x14ac:dyDescent="0.2">
      <c r="A102" s="11"/>
      <c r="B102" s="11"/>
      <c r="C102" s="11"/>
      <c r="D102" s="11"/>
      <c r="E102" s="11"/>
      <c r="F102" s="70"/>
      <c r="G102" s="11"/>
      <c r="H102" s="11"/>
      <c r="I102" s="11"/>
    </row>
    <row r="103" spans="1:9" s="1" customFormat="1" x14ac:dyDescent="0.2">
      <c r="A103" s="11"/>
      <c r="B103" s="11"/>
      <c r="C103" s="11"/>
      <c r="D103" s="11"/>
      <c r="E103" s="11"/>
      <c r="F103" s="70"/>
      <c r="G103" s="11"/>
      <c r="H103" s="11"/>
      <c r="I103" s="11"/>
    </row>
    <row r="104" spans="1:9" s="1" customFormat="1" x14ac:dyDescent="0.2">
      <c r="A104" s="11"/>
      <c r="B104" s="11"/>
      <c r="C104" s="11"/>
      <c r="D104" s="11"/>
      <c r="E104" s="11"/>
      <c r="F104" s="70"/>
      <c r="G104" s="11"/>
      <c r="H104" s="11"/>
      <c r="I104" s="11"/>
    </row>
    <row r="105" spans="1:9" s="1" customFormat="1" x14ac:dyDescent="0.2">
      <c r="A105" s="11"/>
      <c r="B105" s="11"/>
      <c r="C105" s="11"/>
      <c r="D105" s="11"/>
      <c r="E105" s="11"/>
      <c r="F105" s="70"/>
      <c r="G105" s="11"/>
      <c r="H105" s="11"/>
      <c r="I105" s="11"/>
    </row>
    <row r="106" spans="1:9" s="1" customFormat="1" x14ac:dyDescent="0.2">
      <c r="A106" s="11"/>
      <c r="B106" s="11"/>
      <c r="C106" s="11"/>
      <c r="D106" s="11"/>
      <c r="E106" s="11"/>
      <c r="F106" s="70"/>
      <c r="G106" s="11"/>
      <c r="H106" s="11"/>
      <c r="I106" s="11"/>
    </row>
    <row r="107" spans="1:9" s="1" customFormat="1" x14ac:dyDescent="0.2">
      <c r="A107" s="11"/>
      <c r="B107" s="11"/>
      <c r="C107" s="11"/>
      <c r="D107" s="11"/>
      <c r="E107" s="11"/>
      <c r="F107" s="70"/>
      <c r="G107" s="11"/>
      <c r="H107" s="11"/>
      <c r="I107" s="11"/>
    </row>
  </sheetData>
  <mergeCells count="9">
    <mergeCell ref="A7:A11"/>
    <mergeCell ref="B7:B11"/>
    <mergeCell ref="D1:J1"/>
    <mergeCell ref="B3:I3"/>
    <mergeCell ref="A4:A5"/>
    <mergeCell ref="B4:B5"/>
    <mergeCell ref="C4:C5"/>
    <mergeCell ref="D4:I4"/>
    <mergeCell ref="J4:J5"/>
  </mergeCells>
  <pageMargins left="0.59055118110236227" right="0.27559055118110237" top="0.9055118110236221" bottom="0.15748031496062992" header="0.51181102362204722" footer="0.51181102362204722"/>
  <pageSetup paperSize="9" scale="52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 2 к МП.</vt:lpstr>
      <vt:lpstr>Приложение 1 к Подпрограмме 1</vt:lpstr>
      <vt:lpstr>Приложение 2 к Подпрограмме 2</vt:lpstr>
      <vt:lpstr>Приложение 1 к Подпрограмме 3</vt:lpstr>
      <vt:lpstr>Приложение 1 к Подпрограмме 4</vt:lpstr>
      <vt:lpstr>Приложение 1 к Подпрограмме 5</vt:lpstr>
      <vt:lpstr>Приложение 1 к Подпрограмме 6</vt:lpstr>
      <vt:lpstr>'Приложение 1 к Подпрограмме 1'!Заголовки_для_печати</vt:lpstr>
      <vt:lpstr>'Приложение 1 к Подпрограмме 3'!Заголовки_для_печати</vt:lpstr>
      <vt:lpstr>'Приложение 1 к Подпрограмме 4'!Заголовки_для_печати</vt:lpstr>
      <vt:lpstr>'Приложение 1 к Подпрограмме 5'!Заголовки_для_печати</vt:lpstr>
      <vt:lpstr>'Приложение 1 к Подпрограмме 6'!Заголовки_для_печати</vt:lpstr>
      <vt:lpstr>'Приложение 2 к МП.'!Заголовки_для_печати</vt:lpstr>
      <vt:lpstr>'Приложение 2 к Подпрограмме 2'!Заголовки_для_печати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Васюкова А.В.</dc:creator>
  <cp:lastModifiedBy>ADMIN</cp:lastModifiedBy>
  <cp:lastPrinted>2025-02-19T23:34:44Z</cp:lastPrinted>
  <dcterms:created xsi:type="dcterms:W3CDTF">2012-08-17T05:20:48Z</dcterms:created>
  <dcterms:modified xsi:type="dcterms:W3CDTF">2025-10-22T00:47:36Z</dcterms:modified>
</cp:coreProperties>
</file>